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57\CR 46\2020\"/>
    </mc:Choice>
  </mc:AlternateContent>
  <bookViews>
    <workbookView xWindow="0" yWindow="0" windowWidth="21600" windowHeight="853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M22" i="4686" l="1"/>
  <c r="AB22" i="4688" s="1"/>
  <c r="M21" i="4686"/>
  <c r="AA22" i="4688" s="1"/>
  <c r="M20" i="4686"/>
  <c r="M19" i="4686"/>
  <c r="Y22" i="4688" s="1"/>
  <c r="M18" i="4686"/>
  <c r="X22" i="4688" s="1"/>
  <c r="M17" i="4686"/>
  <c r="W22" i="4688" s="1"/>
  <c r="M16" i="4686"/>
  <c r="V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Y21" i="4677"/>
  <c r="X21" i="4677"/>
  <c r="W21" i="4677"/>
  <c r="V21" i="4677"/>
  <c r="Y21" i="4686"/>
  <c r="X21" i="4686"/>
  <c r="W21" i="4686"/>
  <c r="V21" i="4686"/>
  <c r="W21" i="4678"/>
  <c r="X21" i="4678"/>
  <c r="Y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Z22" i="4688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3" i="4689" l="1"/>
  <c r="J36" i="4689"/>
  <c r="J30" i="4689"/>
  <c r="J16" i="4689"/>
  <c r="AF15" i="4688" s="1"/>
  <c r="J14" i="4689"/>
  <c r="U15" i="4688" s="1"/>
  <c r="J13" i="4689"/>
  <c r="P15" i="4688" s="1"/>
  <c r="J32" i="4689"/>
  <c r="U24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K33" i="4688" s="1"/>
  <c r="BY21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R33" i="4688"/>
  <c r="BG21" i="4688" s="1"/>
  <c r="I33" i="4688"/>
  <c r="AY21" i="4688" s="1"/>
  <c r="AI33" i="4688"/>
  <c r="BW21" i="4688" s="1"/>
  <c r="AO33" i="4688"/>
  <c r="CC21" i="4688" s="1"/>
  <c r="AJ33" i="4688"/>
  <c r="BX21" i="4688" s="1"/>
  <c r="H33" i="4688"/>
  <c r="AX21" i="4688" s="1"/>
  <c r="AM33" i="4688"/>
  <c r="CA21" i="4688" s="1"/>
  <c r="AL33" i="4688"/>
  <c r="BZ21" i="4688" s="1"/>
  <c r="AH33" i="4688"/>
  <c r="BV21" i="4688" s="1"/>
  <c r="U23" i="4678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<sst xmlns="http://schemas.openxmlformats.org/spreadsheetml/2006/main" count="679" uniqueCount="154">
  <si>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</si>
  <si>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</si>
  <si>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</si>
  <si>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</si>
  <si>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</si>
  <si>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</si>
  <si>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</si>
  <si>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</si>
  <si>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</si>
  <si>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</si>
  <si>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</si>
  <si>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</si>
  <si>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</si>
  <si>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</si>
  <si>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</si>
  <si>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</si>
  <si>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</si>
  <si>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</si>
  <si>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</si>
  <si>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</si>
  <si>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</si>
  <si>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</si>
  <si>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</si>
  <si>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</si>
  <si>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</si>
  <si>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</si>
  <si>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</si>
  <si>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</si>
  <si>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</si>
  <si>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</si>
  <si>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</si>
  <si>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</si>
  <si>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</si>
  <si>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</si>
  <si>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</si>
  <si>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</si>
  <si>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</si>
  <si>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</si>
  <si>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</si>
  <si>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</si>
  <si>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</si>
  <si>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</si>
  <si>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</si>
  <si>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</si>
  <si>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</si>
  <si>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</si>
  <si>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</si>
  <si>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</si>
  <si>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</si>
  <si>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</si>
  <si>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</si>
  <si>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</si>
  <si>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</si>
  <si>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</si>
  <si>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</si>
  <si>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</si>
  <si>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</si>
  <si>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</si>
  <si>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</si>
  <si>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</si>
  <si>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</si>
  <si>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</si>
  <si>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</si>
  <si>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</si>
  <si>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</si>
  <si>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</si>
  <si>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</si>
  <si>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</si>
  <si>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</si>
  <si>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</si>
  <si>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</si>
  <si>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</si>
  <si>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</si>
  <si>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</si>
  <si>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</si>
  <si>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</si>
  <si>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</si>
  <si>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</si>
  <si>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</si>
  <si>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</si>
  <si>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</si>
  <si>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</si>
  <si>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</si>
  <si>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</si>
  <si>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</si>
  <si>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</si>
  <si>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</si>
  <si>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</si>
  <si>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</si>
  <si>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</si>
  <si>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</si>
  <si>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</si>
  <si>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</si>
  <si>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</si>
  <si>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</si>
  <si>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</si>
  <si>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</si>
  <si>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</si>
  <si>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</si>
  <si>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</si>
  <si>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</si>
  <si>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</si>
  <si>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</si>
  <si>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</si>
  <si>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</si>
  <si>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</si>
  <si>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</si>
  <si>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</si>
  <si>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</si>
  <si>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</si>
  <si>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</si>
  <si>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</si>
  <si>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</si>
  <si>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</si>
  <si>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</si>
  <si>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</si>
  <si>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</si>
  <si>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</si>
  <si>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</si>
  <si>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</si>
  <si>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</si>
  <si>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</si>
  <si>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</si>
  <si>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</si>
  <si>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</si>
  <si>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</si>
  <si>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</si>
  <si>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</si>
  <si>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</si>
  <si>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</si>
  <si>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</si>
  <si>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</si>
  <si>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</si>
  <si>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</si>
  <si>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</si>
  <si>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</si>
  <si>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</si>
  <si>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</si>
  <si>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</si>
  <si>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</si>
  <si>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</si>
  <si>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</si>
  <si>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</si>
  <si>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</si>
  <si>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</si>
  <si>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</si>
  <si>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</si>
  <si>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</si>
  <si>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46</t>
  </si>
  <si>
    <t>JULIO VASQUEZ</t>
  </si>
  <si>
    <t xml:space="preserve">VOL MAX </t>
  </si>
  <si>
    <t>JHONY NAVARRO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</si>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</sst>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229.5</c:v>
                </c:pt>
                <c:pt idx="1">
                  <c:v>237</c:v>
                </c:pt>
                <c:pt idx="2">
                  <c:v>259</c:v>
                </c:pt>
                <c:pt idx="3">
                  <c:v>256</c:v>
                </c:pt>
                <c:pt idx="4">
                  <c:v>224</c:v>
                </c:pt>
                <c:pt idx="5">
                  <c:v>256</c:v>
                </c:pt>
                <c:pt idx="6">
                  <c:v>228</c:v>
                </c:pt>
                <c:pt idx="7">
                  <c:v>217</c:v>
                </c:pt>
                <c:pt idx="8">
                  <c:v>257</c:v>
                </c:pt>
                <c:pt idx="9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850712"/>
        <c:axId val="357844832"/>
      </c:barChart>
      <c:catAx>
        <c:axId val="35785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4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84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5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483</c:v>
                </c:pt>
                <c:pt idx="1">
                  <c:v>529</c:v>
                </c:pt>
                <c:pt idx="2">
                  <c:v>525.5</c:v>
                </c:pt>
                <c:pt idx="3">
                  <c:v>498</c:v>
                </c:pt>
                <c:pt idx="4">
                  <c:v>453</c:v>
                </c:pt>
                <c:pt idx="5">
                  <c:v>534.5</c:v>
                </c:pt>
                <c:pt idx="6">
                  <c:v>483.5</c:v>
                </c:pt>
                <c:pt idx="7">
                  <c:v>470.5</c:v>
                </c:pt>
                <c:pt idx="8">
                  <c:v>492.5</c:v>
                </c:pt>
                <c:pt idx="9">
                  <c:v>490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57544"/>
        <c:axId val="358850488"/>
      </c:barChart>
      <c:catAx>
        <c:axId val="358857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5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7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388.5</c:v>
                </c:pt>
                <c:pt idx="1">
                  <c:v>396.5</c:v>
                </c:pt>
                <c:pt idx="2">
                  <c:v>394.5</c:v>
                </c:pt>
                <c:pt idx="3">
                  <c:v>400.5</c:v>
                </c:pt>
                <c:pt idx="4">
                  <c:v>406</c:v>
                </c:pt>
                <c:pt idx="5">
                  <c:v>407</c:v>
                </c:pt>
                <c:pt idx="6">
                  <c:v>441</c:v>
                </c:pt>
                <c:pt idx="7">
                  <c:v>410</c:v>
                </c:pt>
                <c:pt idx="8">
                  <c:v>406</c:v>
                </c:pt>
                <c:pt idx="9">
                  <c:v>414</c:v>
                </c:pt>
                <c:pt idx="10">
                  <c:v>431</c:v>
                </c:pt>
                <c:pt idx="11">
                  <c:v>400.5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54800"/>
        <c:axId val="358855584"/>
      </c:barChart>
      <c:catAx>
        <c:axId val="35885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5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459</c:v>
                </c:pt>
                <c:pt idx="1">
                  <c:v>437</c:v>
                </c:pt>
                <c:pt idx="2">
                  <c:v>430</c:v>
                </c:pt>
                <c:pt idx="3">
                  <c:v>555.5</c:v>
                </c:pt>
                <c:pt idx="4">
                  <c:v>541</c:v>
                </c:pt>
                <c:pt idx="5">
                  <c:v>521.5</c:v>
                </c:pt>
                <c:pt idx="6">
                  <c:v>427</c:v>
                </c:pt>
                <c:pt idx="7">
                  <c:v>446.5</c:v>
                </c:pt>
                <c:pt idx="8">
                  <c:v>406.5</c:v>
                </c:pt>
                <c:pt idx="9">
                  <c:v>408.5</c:v>
                </c:pt>
                <c:pt idx="10">
                  <c:v>381</c:v>
                </c:pt>
                <c:pt idx="11">
                  <c:v>425</c:v>
                </c:pt>
                <c:pt idx="12">
                  <c:v>431.5</c:v>
                </c:pt>
                <c:pt idx="13">
                  <c:v>441.5</c:v>
                </c:pt>
                <c:pt idx="14">
                  <c:v>442</c:v>
                </c:pt>
                <c:pt idx="15">
                  <c:v>426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847576"/>
        <c:axId val="357844048"/>
      </c:barChart>
      <c:catAx>
        <c:axId val="35784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4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84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47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981.5</c:v>
                </c:pt>
                <c:pt idx="4">
                  <c:v>976</c:v>
                </c:pt>
                <c:pt idx="5">
                  <c:v>995</c:v>
                </c:pt>
                <c:pt idx="6">
                  <c:v>964</c:v>
                </c:pt>
                <c:pt idx="7">
                  <c:v>925</c:v>
                </c:pt>
                <c:pt idx="8">
                  <c:v>958</c:v>
                </c:pt>
                <c:pt idx="9">
                  <c:v>961.5</c:v>
                </c:pt>
                <c:pt idx="13">
                  <c:v>982</c:v>
                </c:pt>
                <c:pt idx="14">
                  <c:v>1006</c:v>
                </c:pt>
                <c:pt idx="15">
                  <c:v>1075</c:v>
                </c:pt>
                <c:pt idx="16">
                  <c:v>1092</c:v>
                </c:pt>
                <c:pt idx="17">
                  <c:v>1040.5</c:v>
                </c:pt>
                <c:pt idx="18">
                  <c:v>993</c:v>
                </c:pt>
                <c:pt idx="19">
                  <c:v>928</c:v>
                </c:pt>
                <c:pt idx="20">
                  <c:v>897</c:v>
                </c:pt>
                <c:pt idx="21">
                  <c:v>851.5</c:v>
                </c:pt>
                <c:pt idx="22">
                  <c:v>855</c:v>
                </c:pt>
                <c:pt idx="23">
                  <c:v>851.5</c:v>
                </c:pt>
                <c:pt idx="24">
                  <c:v>881.5</c:v>
                </c:pt>
                <c:pt idx="25">
                  <c:v>898</c:v>
                </c:pt>
                <c:pt idx="29">
                  <c:v>847.5</c:v>
                </c:pt>
                <c:pt idx="30">
                  <c:v>842</c:v>
                </c:pt>
                <c:pt idx="31">
                  <c:v>847.5</c:v>
                </c:pt>
                <c:pt idx="32">
                  <c:v>860.5</c:v>
                </c:pt>
                <c:pt idx="33">
                  <c:v>858.5</c:v>
                </c:pt>
                <c:pt idx="34">
                  <c:v>854</c:v>
                </c:pt>
                <c:pt idx="35">
                  <c:v>848.5</c:v>
                </c:pt>
                <c:pt idx="36">
                  <c:v>837</c:v>
                </c:pt>
                <c:pt idx="37">
                  <c:v>832.5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684</c:v>
                </c:pt>
                <c:pt idx="4">
                  <c:v>669.5</c:v>
                </c:pt>
                <c:pt idx="5">
                  <c:v>678.5</c:v>
                </c:pt>
                <c:pt idx="6">
                  <c:v>650</c:v>
                </c:pt>
                <c:pt idx="7">
                  <c:v>633.5</c:v>
                </c:pt>
                <c:pt idx="8">
                  <c:v>616.5</c:v>
                </c:pt>
                <c:pt idx="9">
                  <c:v>571</c:v>
                </c:pt>
                <c:pt idx="13">
                  <c:v>421</c:v>
                </c:pt>
                <c:pt idx="14">
                  <c:v>456.5</c:v>
                </c:pt>
                <c:pt idx="15">
                  <c:v>449.5</c:v>
                </c:pt>
                <c:pt idx="16">
                  <c:v>434</c:v>
                </c:pt>
                <c:pt idx="17">
                  <c:v>408.5</c:v>
                </c:pt>
                <c:pt idx="18">
                  <c:v>371</c:v>
                </c:pt>
                <c:pt idx="19">
                  <c:v>360</c:v>
                </c:pt>
                <c:pt idx="20">
                  <c:v>373.5</c:v>
                </c:pt>
                <c:pt idx="21">
                  <c:v>393.5</c:v>
                </c:pt>
                <c:pt idx="22">
                  <c:v>415</c:v>
                </c:pt>
                <c:pt idx="23">
                  <c:v>430.5</c:v>
                </c:pt>
                <c:pt idx="24">
                  <c:v>444</c:v>
                </c:pt>
                <c:pt idx="25">
                  <c:v>444</c:v>
                </c:pt>
                <c:pt idx="29">
                  <c:v>431</c:v>
                </c:pt>
                <c:pt idx="30">
                  <c:v>434</c:v>
                </c:pt>
                <c:pt idx="31">
                  <c:v>429</c:v>
                </c:pt>
                <c:pt idx="32">
                  <c:v>444.5</c:v>
                </c:pt>
                <c:pt idx="33">
                  <c:v>455.5</c:v>
                </c:pt>
                <c:pt idx="34">
                  <c:v>455</c:v>
                </c:pt>
                <c:pt idx="35">
                  <c:v>466</c:v>
                </c:pt>
                <c:pt idx="36">
                  <c:v>471</c:v>
                </c:pt>
                <c:pt idx="37">
                  <c:v>473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370</c:v>
                </c:pt>
                <c:pt idx="4">
                  <c:v>360</c:v>
                </c:pt>
                <c:pt idx="5">
                  <c:v>337.5</c:v>
                </c:pt>
                <c:pt idx="6">
                  <c:v>355</c:v>
                </c:pt>
                <c:pt idx="7">
                  <c:v>383</c:v>
                </c:pt>
                <c:pt idx="8">
                  <c:v>406.5</c:v>
                </c:pt>
                <c:pt idx="9">
                  <c:v>404</c:v>
                </c:pt>
                <c:pt idx="13">
                  <c:v>478.5</c:v>
                </c:pt>
                <c:pt idx="14">
                  <c:v>501</c:v>
                </c:pt>
                <c:pt idx="15">
                  <c:v>523.5</c:v>
                </c:pt>
                <c:pt idx="16">
                  <c:v>519</c:v>
                </c:pt>
                <c:pt idx="17">
                  <c:v>487</c:v>
                </c:pt>
                <c:pt idx="18">
                  <c:v>437.5</c:v>
                </c:pt>
                <c:pt idx="19">
                  <c:v>400.5</c:v>
                </c:pt>
                <c:pt idx="20">
                  <c:v>372</c:v>
                </c:pt>
                <c:pt idx="21">
                  <c:v>376</c:v>
                </c:pt>
                <c:pt idx="22">
                  <c:v>376</c:v>
                </c:pt>
                <c:pt idx="23">
                  <c:v>397</c:v>
                </c:pt>
                <c:pt idx="24">
                  <c:v>414.5</c:v>
                </c:pt>
                <c:pt idx="25">
                  <c:v>399</c:v>
                </c:pt>
                <c:pt idx="29">
                  <c:v>301.5</c:v>
                </c:pt>
                <c:pt idx="30">
                  <c:v>321.5</c:v>
                </c:pt>
                <c:pt idx="31">
                  <c:v>331.5</c:v>
                </c:pt>
                <c:pt idx="32">
                  <c:v>349.5</c:v>
                </c:pt>
                <c:pt idx="33">
                  <c:v>350</c:v>
                </c:pt>
                <c:pt idx="34">
                  <c:v>355</c:v>
                </c:pt>
                <c:pt idx="35">
                  <c:v>356.5</c:v>
                </c:pt>
                <c:pt idx="36">
                  <c:v>353</c:v>
                </c:pt>
                <c:pt idx="37">
                  <c:v>346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2035.5</c:v>
                </c:pt>
                <c:pt idx="4">
                  <c:v>2005.5</c:v>
                </c:pt>
                <c:pt idx="5">
                  <c:v>2011</c:v>
                </c:pt>
                <c:pt idx="6">
                  <c:v>1969</c:v>
                </c:pt>
                <c:pt idx="7">
                  <c:v>1941.5</c:v>
                </c:pt>
                <c:pt idx="8">
                  <c:v>1981</c:v>
                </c:pt>
                <c:pt idx="9">
                  <c:v>1936.5</c:v>
                </c:pt>
                <c:pt idx="13">
                  <c:v>1881.5</c:v>
                </c:pt>
                <c:pt idx="14">
                  <c:v>1963.5</c:v>
                </c:pt>
                <c:pt idx="15">
                  <c:v>2048</c:v>
                </c:pt>
                <c:pt idx="16">
                  <c:v>2045</c:v>
                </c:pt>
                <c:pt idx="17">
                  <c:v>1936</c:v>
                </c:pt>
                <c:pt idx="18">
                  <c:v>1801.5</c:v>
                </c:pt>
                <c:pt idx="19">
                  <c:v>1688.5</c:v>
                </c:pt>
                <c:pt idx="20">
                  <c:v>1642.5</c:v>
                </c:pt>
                <c:pt idx="21">
                  <c:v>1621</c:v>
                </c:pt>
                <c:pt idx="22">
                  <c:v>1646</c:v>
                </c:pt>
                <c:pt idx="23">
                  <c:v>1679</c:v>
                </c:pt>
                <c:pt idx="24">
                  <c:v>1740</c:v>
                </c:pt>
                <c:pt idx="25">
                  <c:v>1741</c:v>
                </c:pt>
                <c:pt idx="29">
                  <c:v>1580</c:v>
                </c:pt>
                <c:pt idx="30">
                  <c:v>1597.5</c:v>
                </c:pt>
                <c:pt idx="31">
                  <c:v>1608</c:v>
                </c:pt>
                <c:pt idx="32">
                  <c:v>1654.5</c:v>
                </c:pt>
                <c:pt idx="33">
                  <c:v>1664</c:v>
                </c:pt>
                <c:pt idx="34">
                  <c:v>1664</c:v>
                </c:pt>
                <c:pt idx="35">
                  <c:v>1671</c:v>
                </c:pt>
                <c:pt idx="36">
                  <c:v>1661</c:v>
                </c:pt>
                <c:pt idx="37">
                  <c:v>1651.5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845224"/>
        <c:axId val="357846008"/>
      </c:lineChart>
      <c:catAx>
        <c:axId val="3578452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7846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846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78452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248</c:v>
                </c:pt>
                <c:pt idx="1">
                  <c:v>223.5</c:v>
                </c:pt>
                <c:pt idx="2">
                  <c:v>213.5</c:v>
                </c:pt>
                <c:pt idx="3">
                  <c:v>297</c:v>
                </c:pt>
                <c:pt idx="4">
                  <c:v>272</c:v>
                </c:pt>
                <c:pt idx="5">
                  <c:v>292.5</c:v>
                </c:pt>
                <c:pt idx="6">
                  <c:v>230.5</c:v>
                </c:pt>
                <c:pt idx="7">
                  <c:v>245.5</c:v>
                </c:pt>
                <c:pt idx="8">
                  <c:v>224.5</c:v>
                </c:pt>
                <c:pt idx="9">
                  <c:v>227.5</c:v>
                </c:pt>
                <c:pt idx="10">
                  <c:v>199.5</c:v>
                </c:pt>
                <c:pt idx="11">
                  <c:v>200</c:v>
                </c:pt>
                <c:pt idx="12">
                  <c:v>228</c:v>
                </c:pt>
                <c:pt idx="13">
                  <c:v>224</c:v>
                </c:pt>
                <c:pt idx="14">
                  <c:v>229.5</c:v>
                </c:pt>
                <c:pt idx="15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850320"/>
        <c:axId val="357851104"/>
      </c:barChart>
      <c:catAx>
        <c:axId val="35785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85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5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217</c:v>
                </c:pt>
                <c:pt idx="1">
                  <c:v>209.5</c:v>
                </c:pt>
                <c:pt idx="2">
                  <c:v>210.5</c:v>
                </c:pt>
                <c:pt idx="3">
                  <c:v>210.5</c:v>
                </c:pt>
                <c:pt idx="4">
                  <c:v>211.5</c:v>
                </c:pt>
                <c:pt idx="5">
                  <c:v>215</c:v>
                </c:pt>
                <c:pt idx="6">
                  <c:v>223.5</c:v>
                </c:pt>
                <c:pt idx="7">
                  <c:v>208.5</c:v>
                </c:pt>
                <c:pt idx="8">
                  <c:v>207</c:v>
                </c:pt>
                <c:pt idx="9">
                  <c:v>209.5</c:v>
                </c:pt>
                <c:pt idx="10">
                  <c:v>212</c:v>
                </c:pt>
                <c:pt idx="11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849536"/>
        <c:axId val="357851496"/>
      </c:barChart>
      <c:catAx>
        <c:axId val="357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5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85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4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169.5</c:v>
                </c:pt>
                <c:pt idx="1">
                  <c:v>173.5</c:v>
                </c:pt>
                <c:pt idx="2">
                  <c:v>179</c:v>
                </c:pt>
                <c:pt idx="3">
                  <c:v>162</c:v>
                </c:pt>
                <c:pt idx="4">
                  <c:v>155</c:v>
                </c:pt>
                <c:pt idx="5">
                  <c:v>182.5</c:v>
                </c:pt>
                <c:pt idx="6">
                  <c:v>150.5</c:v>
                </c:pt>
                <c:pt idx="7">
                  <c:v>145.5</c:v>
                </c:pt>
                <c:pt idx="8">
                  <c:v>138</c:v>
                </c:pt>
                <c:pt idx="9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845616"/>
        <c:axId val="357846400"/>
      </c:barChart>
      <c:catAx>
        <c:axId val="35784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84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4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108</c:v>
                </c:pt>
                <c:pt idx="1">
                  <c:v>111</c:v>
                </c:pt>
                <c:pt idx="2">
                  <c:v>106</c:v>
                </c:pt>
                <c:pt idx="3">
                  <c:v>106</c:v>
                </c:pt>
                <c:pt idx="4">
                  <c:v>111</c:v>
                </c:pt>
                <c:pt idx="5">
                  <c:v>106</c:v>
                </c:pt>
                <c:pt idx="6">
                  <c:v>121.5</c:v>
                </c:pt>
                <c:pt idx="7">
                  <c:v>117</c:v>
                </c:pt>
                <c:pt idx="8">
                  <c:v>110.5</c:v>
                </c:pt>
                <c:pt idx="9">
                  <c:v>117</c:v>
                </c:pt>
                <c:pt idx="10">
                  <c:v>126.5</c:v>
                </c:pt>
                <c:pt idx="11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847968"/>
        <c:axId val="358850880"/>
      </c:barChart>
      <c:catAx>
        <c:axId val="35784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5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84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90</c:v>
                </c:pt>
                <c:pt idx="1">
                  <c:v>110</c:v>
                </c:pt>
                <c:pt idx="2">
                  <c:v>101.5</c:v>
                </c:pt>
                <c:pt idx="3">
                  <c:v>119.5</c:v>
                </c:pt>
                <c:pt idx="4">
                  <c:v>125.5</c:v>
                </c:pt>
                <c:pt idx="5">
                  <c:v>103</c:v>
                </c:pt>
                <c:pt idx="6">
                  <c:v>86</c:v>
                </c:pt>
                <c:pt idx="7">
                  <c:v>94</c:v>
                </c:pt>
                <c:pt idx="8">
                  <c:v>88</c:v>
                </c:pt>
                <c:pt idx="9">
                  <c:v>92</c:v>
                </c:pt>
                <c:pt idx="10">
                  <c:v>99.5</c:v>
                </c:pt>
                <c:pt idx="11">
                  <c:v>114</c:v>
                </c:pt>
                <c:pt idx="12">
                  <c:v>109.5</c:v>
                </c:pt>
                <c:pt idx="13">
                  <c:v>107.5</c:v>
                </c:pt>
                <c:pt idx="14">
                  <c:v>113</c:v>
                </c:pt>
                <c:pt idx="15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57152"/>
        <c:axId val="358852448"/>
      </c:barChart>
      <c:catAx>
        <c:axId val="35885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5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84</c:v>
                </c:pt>
                <c:pt idx="1">
                  <c:v>118.5</c:v>
                </c:pt>
                <c:pt idx="2">
                  <c:v>87.5</c:v>
                </c:pt>
                <c:pt idx="3">
                  <c:v>80</c:v>
                </c:pt>
                <c:pt idx="4">
                  <c:v>74</c:v>
                </c:pt>
                <c:pt idx="5">
                  <c:v>96</c:v>
                </c:pt>
                <c:pt idx="6">
                  <c:v>105</c:v>
                </c:pt>
                <c:pt idx="7">
                  <c:v>108</c:v>
                </c:pt>
                <c:pt idx="8">
                  <c:v>97.5</c:v>
                </c:pt>
                <c:pt idx="9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53232"/>
        <c:axId val="358851664"/>
      </c:barChart>
      <c:catAx>
        <c:axId val="35885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5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63.5</c:v>
                </c:pt>
                <c:pt idx="1">
                  <c:v>76</c:v>
                </c:pt>
                <c:pt idx="2">
                  <c:v>78</c:v>
                </c:pt>
                <c:pt idx="3">
                  <c:v>84</c:v>
                </c:pt>
                <c:pt idx="4">
                  <c:v>83.5</c:v>
                </c:pt>
                <c:pt idx="5">
                  <c:v>86</c:v>
                </c:pt>
                <c:pt idx="6">
                  <c:v>96</c:v>
                </c:pt>
                <c:pt idx="7">
                  <c:v>84.5</c:v>
                </c:pt>
                <c:pt idx="8">
                  <c:v>88.5</c:v>
                </c:pt>
                <c:pt idx="9">
                  <c:v>87.5</c:v>
                </c:pt>
                <c:pt idx="10">
                  <c:v>92.5</c:v>
                </c:pt>
                <c:pt idx="11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52840"/>
        <c:axId val="358853624"/>
      </c:barChart>
      <c:catAx>
        <c:axId val="358852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53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2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121</c:v>
                </c:pt>
                <c:pt idx="1">
                  <c:v>103.5</c:v>
                </c:pt>
                <c:pt idx="2">
                  <c:v>115</c:v>
                </c:pt>
                <c:pt idx="3">
                  <c:v>139</c:v>
                </c:pt>
                <c:pt idx="4">
                  <c:v>143.5</c:v>
                </c:pt>
                <c:pt idx="5">
                  <c:v>126</c:v>
                </c:pt>
                <c:pt idx="6">
                  <c:v>110.5</c:v>
                </c:pt>
                <c:pt idx="7">
                  <c:v>107</c:v>
                </c:pt>
                <c:pt idx="8">
                  <c:v>94</c:v>
                </c:pt>
                <c:pt idx="9">
                  <c:v>89</c:v>
                </c:pt>
                <c:pt idx="10">
                  <c:v>82</c:v>
                </c:pt>
                <c:pt idx="11">
                  <c:v>111</c:v>
                </c:pt>
                <c:pt idx="12">
                  <c:v>94</c:v>
                </c:pt>
                <c:pt idx="13">
                  <c:v>110</c:v>
                </c:pt>
                <c:pt idx="14">
                  <c:v>99.5</c:v>
                </c:pt>
                <c:pt idx="15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51272"/>
        <c:axId val="358856368"/>
      </c:barChart>
      <c:catAx>
        <c:axId val="35885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5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5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28</xdr:row>
      <xdr:rowOff>0</xdr:rowOff>
    </xdr:from>
    <xdr:to>
      <xdr:col>20</xdr:col>
      <xdr:colOff>361951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361950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361950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2157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152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43875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65</v>
      </c>
      <c r="C10" s="46">
        <v>125</v>
      </c>
      <c r="D10" s="46">
        <v>31</v>
      </c>
      <c r="E10" s="46">
        <v>4</v>
      </c>
      <c r="F10" s="6">
        <f t="shared" ref="F10:F22" si="0">B10*0.5+C10*1+D10*2+E10*2.5</f>
        <v>229.5</v>
      </c>
      <c r="G10" s="2"/>
      <c r="H10" s="19" t="s">
        <v>4</v>
      </c>
      <c r="I10" s="46">
        <v>72</v>
      </c>
      <c r="J10" s="46">
        <v>176</v>
      </c>
      <c r="K10" s="46">
        <v>35</v>
      </c>
      <c r="L10" s="46">
        <v>6</v>
      </c>
      <c r="M10" s="6">
        <f t="shared" ref="M10:M22" si="1">I10*0.5+J10*1+K10*2+L10*2.5</f>
        <v>297</v>
      </c>
      <c r="N10" s="9">
        <f>F20+F21+F22+M10</f>
        <v>982</v>
      </c>
      <c r="O10" s="19" t="s">
        <v>43</v>
      </c>
      <c r="P10" s="46">
        <v>78</v>
      </c>
      <c r="Q10" s="46">
        <v>111</v>
      </c>
      <c r="R10" s="46">
        <v>26</v>
      </c>
      <c r="S10" s="46">
        <v>6</v>
      </c>
      <c r="T10" s="6">
        <f t="shared" ref="T10:T21" si="2">P10*0.5+Q10*1+R10*2+S10*2.5</f>
        <v>217</v>
      </c>
      <c r="U10" s="10"/>
      <c r="AB10" s="1"/>
    </row>
    <row r="11" spans="1:28" ht="24" customHeight="1" x14ac:dyDescent="0.2">
      <c r="A11" s="18" t="s">
        <v>14</v>
      </c>
      <c r="B11" s="46">
        <v>64</v>
      </c>
      <c r="C11" s="46">
        <v>126</v>
      </c>
      <c r="D11" s="46">
        <v>37</v>
      </c>
      <c r="E11" s="46">
        <v>2</v>
      </c>
      <c r="F11" s="6">
        <f t="shared" si="0"/>
        <v>237</v>
      </c>
      <c r="G11" s="2"/>
      <c r="H11" s="19" t="s">
        <v>5</v>
      </c>
      <c r="I11" s="46">
        <v>71</v>
      </c>
      <c r="J11" s="46">
        <v>163</v>
      </c>
      <c r="K11" s="46">
        <v>28</v>
      </c>
      <c r="L11" s="46">
        <v>7</v>
      </c>
      <c r="M11" s="6">
        <f t="shared" si="1"/>
        <v>272</v>
      </c>
      <c r="N11" s="9">
        <f>F21+F22+M10+M11</f>
        <v>1006</v>
      </c>
      <c r="O11" s="19" t="s">
        <v>44</v>
      </c>
      <c r="P11" s="46">
        <v>75</v>
      </c>
      <c r="Q11" s="46">
        <v>114</v>
      </c>
      <c r="R11" s="46">
        <v>24</v>
      </c>
      <c r="S11" s="46">
        <v>4</v>
      </c>
      <c r="T11" s="6">
        <f t="shared" si="2"/>
        <v>209.5</v>
      </c>
      <c r="U11" s="2"/>
      <c r="AB11" s="1"/>
    </row>
    <row r="12" spans="1:28" ht="24" customHeight="1" x14ac:dyDescent="0.2">
      <c r="A12" s="18" t="s">
        <v>17</v>
      </c>
      <c r="B12" s="46">
        <v>90</v>
      </c>
      <c r="C12" s="46">
        <v>142</v>
      </c>
      <c r="D12" s="46">
        <v>31</v>
      </c>
      <c r="E12" s="46">
        <v>4</v>
      </c>
      <c r="F12" s="6">
        <f t="shared" si="0"/>
        <v>259</v>
      </c>
      <c r="G12" s="2"/>
      <c r="H12" s="19" t="s">
        <v>6</v>
      </c>
      <c r="I12" s="46">
        <v>80</v>
      </c>
      <c r="J12" s="46">
        <v>165</v>
      </c>
      <c r="K12" s="46">
        <v>30</v>
      </c>
      <c r="L12" s="46">
        <v>11</v>
      </c>
      <c r="M12" s="6">
        <f t="shared" si="1"/>
        <v>292.5</v>
      </c>
      <c r="N12" s="2">
        <f>F22+M10+M11+M12</f>
        <v>1075</v>
      </c>
      <c r="O12" s="19" t="s">
        <v>32</v>
      </c>
      <c r="P12" s="46">
        <v>78</v>
      </c>
      <c r="Q12" s="46">
        <v>118</v>
      </c>
      <c r="R12" s="46">
        <v>23</v>
      </c>
      <c r="S12" s="46">
        <v>3</v>
      </c>
      <c r="T12" s="6">
        <f t="shared" si="2"/>
        <v>210.5</v>
      </c>
      <c r="U12" s="2"/>
      <c r="AB12" s="1"/>
    </row>
    <row r="13" spans="1:28" ht="24" customHeight="1" x14ac:dyDescent="0.2">
      <c r="A13" s="18" t="s">
        <v>19</v>
      </c>
      <c r="B13" s="46">
        <v>67</v>
      </c>
      <c r="C13" s="46">
        <v>140</v>
      </c>
      <c r="D13" s="46">
        <v>35</v>
      </c>
      <c r="E13" s="46">
        <v>5</v>
      </c>
      <c r="F13" s="6">
        <f t="shared" si="0"/>
        <v>256</v>
      </c>
      <c r="G13" s="2">
        <f t="shared" ref="G13:G19" si="3">F10+F11+F12+F13</f>
        <v>981.5</v>
      </c>
      <c r="H13" s="19" t="s">
        <v>7</v>
      </c>
      <c r="I13" s="46">
        <v>67</v>
      </c>
      <c r="J13" s="46">
        <v>141</v>
      </c>
      <c r="K13" s="46">
        <v>23</v>
      </c>
      <c r="L13" s="46">
        <v>4</v>
      </c>
      <c r="M13" s="6">
        <f t="shared" si="1"/>
        <v>230.5</v>
      </c>
      <c r="N13" s="2">
        <f t="shared" ref="N13:N18" si="4">M10+M11+M12+M13</f>
        <v>1092</v>
      </c>
      <c r="O13" s="19" t="s">
        <v>33</v>
      </c>
      <c r="P13" s="46">
        <v>71</v>
      </c>
      <c r="Q13" s="46">
        <v>120</v>
      </c>
      <c r="R13" s="46">
        <v>25</v>
      </c>
      <c r="S13" s="46">
        <v>2</v>
      </c>
      <c r="T13" s="6">
        <f t="shared" si="2"/>
        <v>210.5</v>
      </c>
      <c r="U13" s="2">
        <f t="shared" ref="U13:U21" si="5">T10+T11+T12+T13</f>
        <v>847.5</v>
      </c>
      <c r="AB13" s="81">
        <v>241</v>
      </c>
    </row>
    <row r="14" spans="1:28" ht="24" customHeight="1" x14ac:dyDescent="0.2">
      <c r="A14" s="18" t="s">
        <v>21</v>
      </c>
      <c r="B14" s="46">
        <v>49</v>
      </c>
      <c r="C14" s="46">
        <v>117</v>
      </c>
      <c r="D14" s="46">
        <v>35</v>
      </c>
      <c r="E14" s="46">
        <v>5</v>
      </c>
      <c r="F14" s="6">
        <f t="shared" si="0"/>
        <v>224</v>
      </c>
      <c r="G14" s="2">
        <f t="shared" si="3"/>
        <v>976</v>
      </c>
      <c r="H14" s="19" t="s">
        <v>9</v>
      </c>
      <c r="I14" s="46">
        <v>58</v>
      </c>
      <c r="J14" s="46">
        <v>155</v>
      </c>
      <c r="K14" s="46">
        <v>27</v>
      </c>
      <c r="L14" s="46">
        <v>3</v>
      </c>
      <c r="M14" s="6">
        <f t="shared" si="1"/>
        <v>245.5</v>
      </c>
      <c r="N14" s="2">
        <f t="shared" si="4"/>
        <v>1040.5</v>
      </c>
      <c r="O14" s="19" t="s">
        <v>29</v>
      </c>
      <c r="P14" s="45">
        <v>74</v>
      </c>
      <c r="Q14" s="45">
        <v>114</v>
      </c>
      <c r="R14" s="45">
        <v>24</v>
      </c>
      <c r="S14" s="45">
        <v>5</v>
      </c>
      <c r="T14" s="6">
        <f t="shared" si="2"/>
        <v>211.5</v>
      </c>
      <c r="U14" s="2">
        <f t="shared" si="5"/>
        <v>842</v>
      </c>
      <c r="AB14" s="81">
        <v>250</v>
      </c>
    </row>
    <row r="15" spans="1:28" ht="24" customHeight="1" x14ac:dyDescent="0.2">
      <c r="A15" s="18" t="s">
        <v>23</v>
      </c>
      <c r="B15" s="46">
        <v>60</v>
      </c>
      <c r="C15" s="46">
        <v>115</v>
      </c>
      <c r="D15" s="46">
        <v>43</v>
      </c>
      <c r="E15" s="46">
        <v>10</v>
      </c>
      <c r="F15" s="6">
        <f t="shared" si="0"/>
        <v>256</v>
      </c>
      <c r="G15" s="2">
        <f t="shared" si="3"/>
        <v>995</v>
      </c>
      <c r="H15" s="19" t="s">
        <v>12</v>
      </c>
      <c r="I15" s="46">
        <v>52</v>
      </c>
      <c r="J15" s="46">
        <v>142</v>
      </c>
      <c r="K15" s="46">
        <v>22</v>
      </c>
      <c r="L15" s="46">
        <v>5</v>
      </c>
      <c r="M15" s="6">
        <f t="shared" si="1"/>
        <v>224.5</v>
      </c>
      <c r="N15" s="2">
        <f t="shared" si="4"/>
        <v>993</v>
      </c>
      <c r="O15" s="18" t="s">
        <v>30</v>
      </c>
      <c r="P15" s="46">
        <v>79</v>
      </c>
      <c r="Q15" s="46">
        <v>112</v>
      </c>
      <c r="R15" s="45">
        <v>28</v>
      </c>
      <c r="S15" s="46">
        <v>3</v>
      </c>
      <c r="T15" s="6">
        <f t="shared" si="2"/>
        <v>215</v>
      </c>
      <c r="U15" s="2">
        <f t="shared" si="5"/>
        <v>847.5</v>
      </c>
      <c r="AB15" s="81">
        <v>262</v>
      </c>
    </row>
    <row r="16" spans="1:28" ht="24" customHeight="1" x14ac:dyDescent="0.2">
      <c r="A16" s="18" t="s">
        <v>39</v>
      </c>
      <c r="B16" s="46">
        <v>62</v>
      </c>
      <c r="C16" s="46">
        <v>118</v>
      </c>
      <c r="D16" s="46">
        <v>32</v>
      </c>
      <c r="E16" s="46">
        <v>6</v>
      </c>
      <c r="F16" s="6">
        <f t="shared" si="0"/>
        <v>228</v>
      </c>
      <c r="G16" s="2">
        <f t="shared" si="3"/>
        <v>964</v>
      </c>
      <c r="H16" s="19" t="s">
        <v>15</v>
      </c>
      <c r="I16" s="46">
        <v>57</v>
      </c>
      <c r="J16" s="46">
        <v>131</v>
      </c>
      <c r="K16" s="46">
        <v>29</v>
      </c>
      <c r="L16" s="46">
        <v>4</v>
      </c>
      <c r="M16" s="6">
        <f t="shared" si="1"/>
        <v>227.5</v>
      </c>
      <c r="N16" s="2">
        <f t="shared" si="4"/>
        <v>928</v>
      </c>
      <c r="O16" s="19" t="s">
        <v>8</v>
      </c>
      <c r="P16" s="46">
        <v>83</v>
      </c>
      <c r="Q16" s="46">
        <v>120</v>
      </c>
      <c r="R16" s="46">
        <v>26</v>
      </c>
      <c r="S16" s="46">
        <v>4</v>
      </c>
      <c r="T16" s="6">
        <f t="shared" si="2"/>
        <v>223.5</v>
      </c>
      <c r="U16" s="2">
        <f t="shared" si="5"/>
        <v>860.5</v>
      </c>
      <c r="AB16" s="81">
        <v>270.5</v>
      </c>
    </row>
    <row r="17" spans="1:28" ht="24" customHeight="1" x14ac:dyDescent="0.2">
      <c r="A17" s="18" t="s">
        <v>40</v>
      </c>
      <c r="B17" s="46">
        <v>54</v>
      </c>
      <c r="C17" s="46">
        <v>115</v>
      </c>
      <c r="D17" s="46">
        <v>35</v>
      </c>
      <c r="E17" s="46">
        <v>2</v>
      </c>
      <c r="F17" s="6">
        <f t="shared" si="0"/>
        <v>217</v>
      </c>
      <c r="G17" s="2">
        <f t="shared" si="3"/>
        <v>925</v>
      </c>
      <c r="H17" s="19" t="s">
        <v>18</v>
      </c>
      <c r="I17" s="46">
        <v>50</v>
      </c>
      <c r="J17" s="46">
        <v>117</v>
      </c>
      <c r="K17" s="46">
        <v>25</v>
      </c>
      <c r="L17" s="46">
        <v>3</v>
      </c>
      <c r="M17" s="6">
        <f t="shared" si="1"/>
        <v>199.5</v>
      </c>
      <c r="N17" s="2">
        <f t="shared" si="4"/>
        <v>897</v>
      </c>
      <c r="O17" s="19" t="s">
        <v>10</v>
      </c>
      <c r="P17" s="46">
        <v>76</v>
      </c>
      <c r="Q17" s="46">
        <v>117</v>
      </c>
      <c r="R17" s="46">
        <v>23</v>
      </c>
      <c r="S17" s="46">
        <v>3</v>
      </c>
      <c r="T17" s="6">
        <f t="shared" si="2"/>
        <v>208.5</v>
      </c>
      <c r="U17" s="2">
        <f t="shared" si="5"/>
        <v>858.5</v>
      </c>
      <c r="AB17" s="81">
        <v>289.5</v>
      </c>
    </row>
    <row r="18" spans="1:28" ht="24" customHeight="1" x14ac:dyDescent="0.2">
      <c r="A18" s="18" t="s">
        <v>41</v>
      </c>
      <c r="B18" s="46">
        <v>75</v>
      </c>
      <c r="C18" s="46">
        <v>141</v>
      </c>
      <c r="D18" s="46">
        <v>33</v>
      </c>
      <c r="E18" s="46">
        <v>5</v>
      </c>
      <c r="F18" s="6">
        <f t="shared" si="0"/>
        <v>257</v>
      </c>
      <c r="G18" s="2">
        <f t="shared" si="3"/>
        <v>958</v>
      </c>
      <c r="H18" s="19" t="s">
        <v>20</v>
      </c>
      <c r="I18" s="46">
        <v>59</v>
      </c>
      <c r="J18" s="46">
        <v>101</v>
      </c>
      <c r="K18" s="46">
        <v>31</v>
      </c>
      <c r="L18" s="46">
        <v>3</v>
      </c>
      <c r="M18" s="6">
        <f t="shared" si="1"/>
        <v>200</v>
      </c>
      <c r="N18" s="2">
        <f t="shared" si="4"/>
        <v>851.5</v>
      </c>
      <c r="O18" s="19" t="s">
        <v>13</v>
      </c>
      <c r="P18" s="46">
        <v>71</v>
      </c>
      <c r="Q18" s="46">
        <v>115</v>
      </c>
      <c r="R18" s="46">
        <v>27</v>
      </c>
      <c r="S18" s="46">
        <v>1</v>
      </c>
      <c r="T18" s="6">
        <f t="shared" si="2"/>
        <v>207</v>
      </c>
      <c r="U18" s="2">
        <f t="shared" si="5"/>
        <v>854</v>
      </c>
      <c r="AB18" s="81">
        <v>291</v>
      </c>
    </row>
    <row r="19" spans="1:28" ht="24" customHeight="1" thickBot="1" x14ac:dyDescent="0.25">
      <c r="A19" s="21" t="s">
        <v>42</v>
      </c>
      <c r="B19" s="47">
        <v>64</v>
      </c>
      <c r="C19" s="47">
        <v>136</v>
      </c>
      <c r="D19" s="47">
        <v>37</v>
      </c>
      <c r="E19" s="47">
        <v>7</v>
      </c>
      <c r="F19" s="7">
        <f t="shared" si="0"/>
        <v>259.5</v>
      </c>
      <c r="G19" s="3">
        <f t="shared" si="3"/>
        <v>961.5</v>
      </c>
      <c r="H19" s="20" t="s">
        <v>22</v>
      </c>
      <c r="I19" s="45">
        <v>68</v>
      </c>
      <c r="J19" s="45">
        <v>130</v>
      </c>
      <c r="K19" s="45">
        <v>27</v>
      </c>
      <c r="L19" s="45">
        <v>4</v>
      </c>
      <c r="M19" s="6">
        <f t="shared" si="1"/>
        <v>228</v>
      </c>
      <c r="N19" s="2">
        <f>M16+M17+M18+M19</f>
        <v>855</v>
      </c>
      <c r="O19" s="19" t="s">
        <v>16</v>
      </c>
      <c r="P19" s="46">
        <v>78</v>
      </c>
      <c r="Q19" s="46">
        <v>110</v>
      </c>
      <c r="R19" s="46">
        <v>29</v>
      </c>
      <c r="S19" s="46">
        <v>1</v>
      </c>
      <c r="T19" s="6">
        <f t="shared" si="2"/>
        <v>209.5</v>
      </c>
      <c r="U19" s="2">
        <f t="shared" si="5"/>
        <v>848.5</v>
      </c>
      <c r="AB19" s="81">
        <v>294</v>
      </c>
    </row>
    <row r="20" spans="1:28" ht="24" customHeight="1" x14ac:dyDescent="0.2">
      <c r="A20" s="19" t="s">
        <v>27</v>
      </c>
      <c r="B20" s="45">
        <v>81</v>
      </c>
      <c r="C20" s="45">
        <v>140</v>
      </c>
      <c r="D20" s="45">
        <v>30</v>
      </c>
      <c r="E20" s="45">
        <v>3</v>
      </c>
      <c r="F20" s="8">
        <f t="shared" si="0"/>
        <v>248</v>
      </c>
      <c r="G20" s="35"/>
      <c r="H20" s="19" t="s">
        <v>24</v>
      </c>
      <c r="I20" s="46">
        <v>78</v>
      </c>
      <c r="J20" s="46">
        <v>103</v>
      </c>
      <c r="K20" s="46">
        <v>31</v>
      </c>
      <c r="L20" s="46">
        <v>8</v>
      </c>
      <c r="M20" s="8">
        <f t="shared" si="1"/>
        <v>224</v>
      </c>
      <c r="N20" s="2">
        <f>M17+M18+M19+M20</f>
        <v>851.5</v>
      </c>
      <c r="O20" s="19" t="s">
        <v>45</v>
      </c>
      <c r="P20" s="45">
        <v>81</v>
      </c>
      <c r="Q20" s="45">
        <v>114</v>
      </c>
      <c r="R20" s="46">
        <v>25</v>
      </c>
      <c r="S20" s="45">
        <v>3</v>
      </c>
      <c r="T20" s="8">
        <f t="shared" si="2"/>
        <v>212</v>
      </c>
      <c r="U20" s="2">
        <f t="shared" si="5"/>
        <v>837</v>
      </c>
      <c r="AB20" s="81">
        <v>299</v>
      </c>
    </row>
    <row r="21" spans="1:28" ht="24" customHeight="1" thickBot="1" x14ac:dyDescent="0.25">
      <c r="A21" s="19" t="s">
        <v>28</v>
      </c>
      <c r="B21" s="46">
        <v>70</v>
      </c>
      <c r="C21" s="46">
        <v>122</v>
      </c>
      <c r="D21" s="46">
        <v>27</v>
      </c>
      <c r="E21" s="46">
        <v>5</v>
      </c>
      <c r="F21" s="6">
        <f t="shared" si="0"/>
        <v>223.5</v>
      </c>
      <c r="G21" s="36"/>
      <c r="H21" s="20" t="s">
        <v>25</v>
      </c>
      <c r="I21" s="46">
        <v>77</v>
      </c>
      <c r="J21" s="46">
        <v>121</v>
      </c>
      <c r="K21" s="46">
        <v>30</v>
      </c>
      <c r="L21" s="46">
        <v>4</v>
      </c>
      <c r="M21" s="6">
        <f t="shared" si="1"/>
        <v>229.5</v>
      </c>
      <c r="N21" s="2">
        <f>M18+M19+M20+M21</f>
        <v>881.5</v>
      </c>
      <c r="O21" s="21" t="s">
        <v>46</v>
      </c>
      <c r="P21" s="47">
        <v>84</v>
      </c>
      <c r="Q21" s="47">
        <v>113</v>
      </c>
      <c r="R21" s="47">
        <v>22</v>
      </c>
      <c r="S21" s="47">
        <v>2</v>
      </c>
      <c r="T21" s="7">
        <f t="shared" si="2"/>
        <v>204</v>
      </c>
      <c r="U21" s="3">
        <f t="shared" si="5"/>
        <v>832.5</v>
      </c>
      <c r="V21">
        <f>P21+P20+P19+P18</f>
        <v>314</v>
      </c>
      <c r="W21">
        <f t="shared" ref="W21:Y21" si="6">Q21+Q20+Q19+Q18</f>
        <v>452</v>
      </c>
      <c r="X21">
        <f t="shared" si="6"/>
        <v>103</v>
      </c>
      <c r="Y21">
        <f t="shared" si="6"/>
        <v>7</v>
      </c>
      <c r="AB21" s="81">
        <v>299.5</v>
      </c>
    </row>
    <row r="22" spans="1:28" ht="24" customHeight="1" thickBot="1" x14ac:dyDescent="0.25">
      <c r="A22" s="19" t="s">
        <v>1</v>
      </c>
      <c r="B22" s="46">
        <v>71</v>
      </c>
      <c r="C22" s="46">
        <v>115</v>
      </c>
      <c r="D22" s="46">
        <v>24</v>
      </c>
      <c r="E22" s="46">
        <v>6</v>
      </c>
      <c r="F22" s="6">
        <f t="shared" si="0"/>
        <v>213.5</v>
      </c>
      <c r="G22" s="2"/>
      <c r="H22" s="21" t="s">
        <v>26</v>
      </c>
      <c r="I22" s="47">
        <v>74</v>
      </c>
      <c r="J22" s="47">
        <v>116</v>
      </c>
      <c r="K22" s="47">
        <v>28</v>
      </c>
      <c r="L22" s="47">
        <v>3</v>
      </c>
      <c r="M22" s="6">
        <f t="shared" si="1"/>
        <v>216.5</v>
      </c>
      <c r="N22" s="3">
        <f>M19+M20+M21+M22</f>
        <v>898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995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1092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860.5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78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54 X CARRERA 46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2157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153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43875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7</v>
      </c>
      <c r="C10" s="61">
        <v>140</v>
      </c>
      <c r="D10" s="61">
        <v>13</v>
      </c>
      <c r="E10" s="61">
        <v>0</v>
      </c>
      <c r="F10" s="62">
        <f t="shared" ref="F10:F22" si="0">B10*0.5+C10*1+D10*2+E10*2.5</f>
        <v>169.5</v>
      </c>
      <c r="G10" s="63"/>
      <c r="H10" s="64" t="s">
        <v>4</v>
      </c>
      <c r="I10" s="46">
        <v>3</v>
      </c>
      <c r="J10" s="46">
        <v>91</v>
      </c>
      <c r="K10" s="46">
        <v>11</v>
      </c>
      <c r="L10" s="46">
        <v>2</v>
      </c>
      <c r="M10" s="6">
        <f>I10*0.5+J10*1+K10*2+L10*2.5</f>
        <v>119.5</v>
      </c>
      <c r="N10" s="65">
        <f>F20+F21+F22+M10</f>
        <v>421</v>
      </c>
      <c r="O10" s="64" t="s">
        <v>43</v>
      </c>
      <c r="P10" s="46">
        <v>3</v>
      </c>
      <c r="Q10" s="46">
        <v>81</v>
      </c>
      <c r="R10" s="46">
        <v>9</v>
      </c>
      <c r="S10" s="46">
        <v>3</v>
      </c>
      <c r="T10" s="62">
        <f t="shared" ref="T10:T21" si="1">P10*0.5+Q10*1+R10*2+S10*2.5</f>
        <v>108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136</v>
      </c>
      <c r="D11" s="61">
        <v>15</v>
      </c>
      <c r="E11" s="61">
        <v>2</v>
      </c>
      <c r="F11" s="62">
        <f t="shared" si="0"/>
        <v>173.5</v>
      </c>
      <c r="G11" s="63"/>
      <c r="H11" s="64" t="s">
        <v>5</v>
      </c>
      <c r="I11" s="46">
        <v>2</v>
      </c>
      <c r="J11" s="46">
        <v>104</v>
      </c>
      <c r="K11" s="46">
        <v>9</v>
      </c>
      <c r="L11" s="46">
        <v>1</v>
      </c>
      <c r="M11" s="6">
        <f t="shared" ref="M11:M22" si="2">I11*0.5+J11*1+K11*2+L11*2.5</f>
        <v>125.5</v>
      </c>
      <c r="N11" s="65">
        <f>F21+F22+M10+M11</f>
        <v>456.5</v>
      </c>
      <c r="O11" s="64" t="s">
        <v>44</v>
      </c>
      <c r="P11" s="46">
        <v>6</v>
      </c>
      <c r="Q11" s="46">
        <v>83</v>
      </c>
      <c r="R11" s="46">
        <v>10</v>
      </c>
      <c r="S11" s="46">
        <v>2</v>
      </c>
      <c r="T11" s="62">
        <f t="shared" si="1"/>
        <v>111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141</v>
      </c>
      <c r="D12" s="61">
        <v>17</v>
      </c>
      <c r="E12" s="61">
        <v>1</v>
      </c>
      <c r="F12" s="62">
        <f t="shared" si="0"/>
        <v>179</v>
      </c>
      <c r="G12" s="63"/>
      <c r="H12" s="64" t="s">
        <v>6</v>
      </c>
      <c r="I12" s="46">
        <v>2</v>
      </c>
      <c r="J12" s="46">
        <v>86</v>
      </c>
      <c r="K12" s="46">
        <v>8</v>
      </c>
      <c r="L12" s="46">
        <v>0</v>
      </c>
      <c r="M12" s="6">
        <f t="shared" si="2"/>
        <v>103</v>
      </c>
      <c r="N12" s="63">
        <f>F22+M10+M11+M12</f>
        <v>449.5</v>
      </c>
      <c r="O12" s="64" t="s">
        <v>32</v>
      </c>
      <c r="P12" s="46">
        <v>1</v>
      </c>
      <c r="Q12" s="46">
        <v>81</v>
      </c>
      <c r="R12" s="46">
        <v>11</v>
      </c>
      <c r="S12" s="46">
        <v>1</v>
      </c>
      <c r="T12" s="62">
        <f t="shared" si="1"/>
        <v>106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129</v>
      </c>
      <c r="D13" s="61">
        <v>13</v>
      </c>
      <c r="E13" s="61">
        <v>2</v>
      </c>
      <c r="F13" s="62">
        <f t="shared" si="0"/>
        <v>162</v>
      </c>
      <c r="G13" s="63">
        <f t="shared" ref="G13:G19" si="3">F10+F11+F12+F13</f>
        <v>684</v>
      </c>
      <c r="H13" s="64" t="s">
        <v>7</v>
      </c>
      <c r="I13" s="46">
        <v>2</v>
      </c>
      <c r="J13" s="46">
        <v>73</v>
      </c>
      <c r="K13" s="46">
        <v>6</v>
      </c>
      <c r="L13" s="46">
        <v>0</v>
      </c>
      <c r="M13" s="6">
        <f t="shared" si="2"/>
        <v>86</v>
      </c>
      <c r="N13" s="63">
        <f t="shared" ref="N13:N18" si="4">M10+M11+M12+M13</f>
        <v>434</v>
      </c>
      <c r="O13" s="64" t="s">
        <v>33</v>
      </c>
      <c r="P13" s="46">
        <v>5</v>
      </c>
      <c r="Q13" s="46">
        <v>87</v>
      </c>
      <c r="R13" s="46">
        <v>7</v>
      </c>
      <c r="S13" s="46">
        <v>1</v>
      </c>
      <c r="T13" s="62">
        <f t="shared" si="1"/>
        <v>106</v>
      </c>
      <c r="U13" s="63">
        <f t="shared" ref="U13:U21" si="5">T10+T11+T12+T13</f>
        <v>431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119</v>
      </c>
      <c r="D14" s="61">
        <v>15</v>
      </c>
      <c r="E14" s="61">
        <v>2</v>
      </c>
      <c r="F14" s="62">
        <f t="shared" si="0"/>
        <v>155</v>
      </c>
      <c r="G14" s="63">
        <f t="shared" si="3"/>
        <v>669.5</v>
      </c>
      <c r="H14" s="64" t="s">
        <v>9</v>
      </c>
      <c r="I14" s="46">
        <v>1</v>
      </c>
      <c r="J14" s="46">
        <v>77</v>
      </c>
      <c r="K14" s="46">
        <v>7</v>
      </c>
      <c r="L14" s="46">
        <v>1</v>
      </c>
      <c r="M14" s="6">
        <f t="shared" si="2"/>
        <v>94</v>
      </c>
      <c r="N14" s="63">
        <f t="shared" si="4"/>
        <v>408.5</v>
      </c>
      <c r="O14" s="64" t="s">
        <v>29</v>
      </c>
      <c r="P14" s="45">
        <v>4</v>
      </c>
      <c r="Q14" s="45">
        <v>85</v>
      </c>
      <c r="R14" s="45">
        <v>12</v>
      </c>
      <c r="S14" s="45">
        <v>0</v>
      </c>
      <c r="T14" s="62">
        <f t="shared" si="1"/>
        <v>111</v>
      </c>
      <c r="U14" s="63">
        <f t="shared" si="5"/>
        <v>434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147</v>
      </c>
      <c r="D15" s="61">
        <v>15</v>
      </c>
      <c r="E15" s="61">
        <v>2</v>
      </c>
      <c r="F15" s="62">
        <f t="shared" si="0"/>
        <v>182.5</v>
      </c>
      <c r="G15" s="63">
        <f t="shared" si="3"/>
        <v>678.5</v>
      </c>
      <c r="H15" s="64" t="s">
        <v>12</v>
      </c>
      <c r="I15" s="46">
        <v>2</v>
      </c>
      <c r="J15" s="46">
        <v>72</v>
      </c>
      <c r="K15" s="46">
        <v>5</v>
      </c>
      <c r="L15" s="46">
        <v>2</v>
      </c>
      <c r="M15" s="6">
        <f t="shared" si="2"/>
        <v>88</v>
      </c>
      <c r="N15" s="63">
        <f t="shared" si="4"/>
        <v>371</v>
      </c>
      <c r="O15" s="60" t="s">
        <v>30</v>
      </c>
      <c r="P15" s="46">
        <v>3</v>
      </c>
      <c r="Q15" s="46">
        <v>82</v>
      </c>
      <c r="R15" s="46">
        <v>10</v>
      </c>
      <c r="S15" s="46">
        <v>1</v>
      </c>
      <c r="T15" s="62">
        <f t="shared" si="1"/>
        <v>106</v>
      </c>
      <c r="U15" s="63">
        <f t="shared" si="5"/>
        <v>429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120</v>
      </c>
      <c r="D16" s="61">
        <v>14</v>
      </c>
      <c r="E16" s="61">
        <v>1</v>
      </c>
      <c r="F16" s="62">
        <f t="shared" si="0"/>
        <v>150.5</v>
      </c>
      <c r="G16" s="63">
        <f t="shared" si="3"/>
        <v>650</v>
      </c>
      <c r="H16" s="64" t="s">
        <v>15</v>
      </c>
      <c r="I16" s="46">
        <v>1</v>
      </c>
      <c r="J16" s="46">
        <v>73</v>
      </c>
      <c r="K16" s="46">
        <v>8</v>
      </c>
      <c r="L16" s="46">
        <v>1</v>
      </c>
      <c r="M16" s="6">
        <f t="shared" si="2"/>
        <v>92</v>
      </c>
      <c r="N16" s="63">
        <f t="shared" si="4"/>
        <v>360</v>
      </c>
      <c r="O16" s="64" t="s">
        <v>8</v>
      </c>
      <c r="P16" s="46">
        <v>6</v>
      </c>
      <c r="Q16" s="46">
        <v>93</v>
      </c>
      <c r="R16" s="46">
        <v>9</v>
      </c>
      <c r="S16" s="46">
        <v>3</v>
      </c>
      <c r="T16" s="62">
        <f t="shared" si="1"/>
        <v>121.5</v>
      </c>
      <c r="U16" s="63">
        <f t="shared" si="5"/>
        <v>444.5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121</v>
      </c>
      <c r="D17" s="61">
        <v>9</v>
      </c>
      <c r="E17" s="61">
        <v>2</v>
      </c>
      <c r="F17" s="62">
        <f t="shared" si="0"/>
        <v>145.5</v>
      </c>
      <c r="G17" s="63">
        <f t="shared" si="3"/>
        <v>633.5</v>
      </c>
      <c r="H17" s="64" t="s">
        <v>18</v>
      </c>
      <c r="I17" s="46">
        <v>3</v>
      </c>
      <c r="J17" s="46">
        <v>75</v>
      </c>
      <c r="K17" s="46">
        <v>9</v>
      </c>
      <c r="L17" s="46">
        <v>2</v>
      </c>
      <c r="M17" s="6">
        <f t="shared" si="2"/>
        <v>99.5</v>
      </c>
      <c r="N17" s="63">
        <f t="shared" si="4"/>
        <v>373.5</v>
      </c>
      <c r="O17" s="64" t="s">
        <v>10</v>
      </c>
      <c r="P17" s="46">
        <v>5</v>
      </c>
      <c r="Q17" s="46">
        <v>98</v>
      </c>
      <c r="R17" s="46">
        <v>7</v>
      </c>
      <c r="S17" s="46">
        <v>1</v>
      </c>
      <c r="T17" s="62">
        <f t="shared" si="1"/>
        <v>117</v>
      </c>
      <c r="U17" s="63">
        <f t="shared" si="5"/>
        <v>455.5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118</v>
      </c>
      <c r="D18" s="61">
        <v>7</v>
      </c>
      <c r="E18" s="61">
        <v>2</v>
      </c>
      <c r="F18" s="62">
        <f t="shared" si="0"/>
        <v>138</v>
      </c>
      <c r="G18" s="63">
        <f t="shared" si="3"/>
        <v>616.5</v>
      </c>
      <c r="H18" s="64" t="s">
        <v>20</v>
      </c>
      <c r="I18" s="46">
        <v>4</v>
      </c>
      <c r="J18" s="46">
        <v>80</v>
      </c>
      <c r="K18" s="46">
        <v>11</v>
      </c>
      <c r="L18" s="46">
        <v>4</v>
      </c>
      <c r="M18" s="6">
        <f t="shared" si="2"/>
        <v>114</v>
      </c>
      <c r="N18" s="63">
        <f t="shared" si="4"/>
        <v>393.5</v>
      </c>
      <c r="O18" s="64" t="s">
        <v>13</v>
      </c>
      <c r="P18" s="46">
        <v>4</v>
      </c>
      <c r="Q18" s="46">
        <v>90</v>
      </c>
      <c r="R18" s="46">
        <v>8</v>
      </c>
      <c r="S18" s="46">
        <v>1</v>
      </c>
      <c r="T18" s="62">
        <f t="shared" si="1"/>
        <v>110.5</v>
      </c>
      <c r="U18" s="63">
        <f t="shared" si="5"/>
        <v>455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103</v>
      </c>
      <c r="D19" s="69">
        <v>12</v>
      </c>
      <c r="E19" s="69">
        <v>3</v>
      </c>
      <c r="F19" s="70">
        <f t="shared" si="0"/>
        <v>137</v>
      </c>
      <c r="G19" s="71">
        <f t="shared" si="3"/>
        <v>571</v>
      </c>
      <c r="H19" s="72" t="s">
        <v>22</v>
      </c>
      <c r="I19" s="45">
        <v>6</v>
      </c>
      <c r="J19" s="45">
        <v>81</v>
      </c>
      <c r="K19" s="45">
        <v>9</v>
      </c>
      <c r="L19" s="45">
        <v>3</v>
      </c>
      <c r="M19" s="6">
        <f t="shared" si="2"/>
        <v>109.5</v>
      </c>
      <c r="N19" s="63">
        <f>M16+M17+M18+M19</f>
        <v>415</v>
      </c>
      <c r="O19" s="64" t="s">
        <v>16</v>
      </c>
      <c r="P19" s="46">
        <v>2</v>
      </c>
      <c r="Q19" s="46">
        <v>96</v>
      </c>
      <c r="R19" s="46">
        <v>10</v>
      </c>
      <c r="S19" s="46">
        <v>0</v>
      </c>
      <c r="T19" s="62">
        <f t="shared" si="1"/>
        <v>117</v>
      </c>
      <c r="U19" s="63">
        <f t="shared" si="5"/>
        <v>466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70</v>
      </c>
      <c r="D20" s="67">
        <v>8</v>
      </c>
      <c r="E20" s="67">
        <v>1</v>
      </c>
      <c r="F20" s="73">
        <f t="shared" si="0"/>
        <v>90</v>
      </c>
      <c r="G20" s="74"/>
      <c r="H20" s="64" t="s">
        <v>24</v>
      </c>
      <c r="I20" s="46">
        <v>2</v>
      </c>
      <c r="J20" s="46">
        <v>86</v>
      </c>
      <c r="K20" s="46">
        <v>9</v>
      </c>
      <c r="L20" s="46">
        <v>1</v>
      </c>
      <c r="M20" s="8">
        <f t="shared" si="2"/>
        <v>107.5</v>
      </c>
      <c r="N20" s="63">
        <f>M17+M18+M19+M20</f>
        <v>430.5</v>
      </c>
      <c r="O20" s="64" t="s">
        <v>45</v>
      </c>
      <c r="P20" s="45">
        <v>2</v>
      </c>
      <c r="Q20" s="45">
        <v>101</v>
      </c>
      <c r="R20" s="45">
        <v>11</v>
      </c>
      <c r="S20" s="45">
        <v>1</v>
      </c>
      <c r="T20" s="73">
        <f t="shared" si="1"/>
        <v>126.5</v>
      </c>
      <c r="U20" s="63">
        <f t="shared" si="5"/>
        <v>471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81</v>
      </c>
      <c r="D21" s="61">
        <v>10</v>
      </c>
      <c r="E21" s="61">
        <v>3</v>
      </c>
      <c r="F21" s="62">
        <f t="shared" si="0"/>
        <v>110</v>
      </c>
      <c r="G21" s="75"/>
      <c r="H21" s="72" t="s">
        <v>25</v>
      </c>
      <c r="I21" s="46">
        <v>0</v>
      </c>
      <c r="J21" s="46">
        <v>84</v>
      </c>
      <c r="K21" s="46">
        <v>12</v>
      </c>
      <c r="L21" s="46">
        <v>2</v>
      </c>
      <c r="M21" s="6">
        <f t="shared" si="2"/>
        <v>113</v>
      </c>
      <c r="N21" s="63">
        <f>M18+M19+M20+M21</f>
        <v>444</v>
      </c>
      <c r="O21" s="68" t="s">
        <v>46</v>
      </c>
      <c r="P21" s="47">
        <v>1</v>
      </c>
      <c r="Q21" s="47">
        <v>98</v>
      </c>
      <c r="R21" s="47">
        <v>9</v>
      </c>
      <c r="S21" s="47">
        <v>1</v>
      </c>
      <c r="T21" s="70">
        <f t="shared" si="1"/>
        <v>119</v>
      </c>
      <c r="U21" s="71">
        <f t="shared" si="5"/>
        <v>473</v>
      </c>
      <c r="V21">
        <f>P21+P20+P19+P18</f>
        <v>9</v>
      </c>
      <c r="W21">
        <f t="shared" ref="W21:Y21" si="6">Q21+Q20+Q19+Q18</f>
        <v>385</v>
      </c>
      <c r="X21">
        <f t="shared" si="6"/>
        <v>38</v>
      </c>
      <c r="Y21">
        <f t="shared" si="6"/>
        <v>3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75</v>
      </c>
      <c r="D22" s="61">
        <v>8</v>
      </c>
      <c r="E22" s="61">
        <v>3</v>
      </c>
      <c r="F22" s="62">
        <f t="shared" si="0"/>
        <v>101.5</v>
      </c>
      <c r="G22" s="63"/>
      <c r="H22" s="68" t="s">
        <v>26</v>
      </c>
      <c r="I22" s="47">
        <v>8</v>
      </c>
      <c r="J22" s="47">
        <v>89</v>
      </c>
      <c r="K22" s="47">
        <v>8</v>
      </c>
      <c r="L22" s="47">
        <v>2</v>
      </c>
      <c r="M22" s="6">
        <f t="shared" si="2"/>
        <v>114</v>
      </c>
      <c r="N22" s="71">
        <f>M19+M20+M21+M22</f>
        <v>444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684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456.5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64</v>
      </c>
      <c r="G24" s="88"/>
      <c r="H24" s="198"/>
      <c r="I24" s="199"/>
      <c r="J24" s="83" t="s">
        <v>72</v>
      </c>
      <c r="K24" s="86"/>
      <c r="L24" s="86"/>
      <c r="M24" s="87" t="s">
        <v>63</v>
      </c>
      <c r="N24" s="88"/>
      <c r="O24" s="198"/>
      <c r="P24" s="199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28999999999999998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54 X CARRERA 46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2157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149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43875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</v>
      </c>
      <c r="C10" s="46">
        <v>59</v>
      </c>
      <c r="D10" s="46">
        <v>12</v>
      </c>
      <c r="E10" s="46">
        <v>0</v>
      </c>
      <c r="F10" s="62">
        <f>B10*0.5+C10*1+D10*2+E10*2.5</f>
        <v>84</v>
      </c>
      <c r="G10" s="2"/>
      <c r="H10" s="19" t="s">
        <v>4</v>
      </c>
      <c r="I10" s="46">
        <v>5</v>
      </c>
      <c r="J10" s="46">
        <v>101</v>
      </c>
      <c r="K10" s="46">
        <v>14</v>
      </c>
      <c r="L10" s="46">
        <v>3</v>
      </c>
      <c r="M10" s="6">
        <f>I10*0.5+J10*1+K10*2+L10*2.5</f>
        <v>139</v>
      </c>
      <c r="N10" s="9">
        <f>F20+F21+F22+M10</f>
        <v>478.5</v>
      </c>
      <c r="O10" s="19" t="s">
        <v>43</v>
      </c>
      <c r="P10" s="46">
        <v>1</v>
      </c>
      <c r="Q10" s="46">
        <v>41</v>
      </c>
      <c r="R10" s="46">
        <v>11</v>
      </c>
      <c r="S10" s="46">
        <v>0</v>
      </c>
      <c r="T10" s="6">
        <f>P10*0.5+Q10*1+R10*2+S10*2.5</f>
        <v>63.5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84</v>
      </c>
      <c r="D11" s="46">
        <v>15</v>
      </c>
      <c r="E11" s="46">
        <v>1</v>
      </c>
      <c r="F11" s="6">
        <f t="shared" ref="F11:F22" si="0">B11*0.5+C11*1+D11*2+E11*2.5</f>
        <v>118.5</v>
      </c>
      <c r="G11" s="2"/>
      <c r="H11" s="19" t="s">
        <v>5</v>
      </c>
      <c r="I11" s="46">
        <v>1</v>
      </c>
      <c r="J11" s="46">
        <v>114</v>
      </c>
      <c r="K11" s="46">
        <v>12</v>
      </c>
      <c r="L11" s="46">
        <v>2</v>
      </c>
      <c r="M11" s="6">
        <f t="shared" ref="M11:M22" si="1">I11*0.5+J11*1+K11*2+L11*2.5</f>
        <v>143.5</v>
      </c>
      <c r="N11" s="9">
        <f>F21+F22+M10+M11</f>
        <v>501</v>
      </c>
      <c r="O11" s="19" t="s">
        <v>44</v>
      </c>
      <c r="P11" s="46">
        <v>2</v>
      </c>
      <c r="Q11" s="46">
        <v>55</v>
      </c>
      <c r="R11" s="46">
        <v>10</v>
      </c>
      <c r="S11" s="46">
        <v>0</v>
      </c>
      <c r="T11" s="6">
        <f t="shared" ref="T11:T21" si="2">P11*0.5+Q11*1+R11*2+S11*2.5</f>
        <v>76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64</v>
      </c>
      <c r="D12" s="46">
        <v>10</v>
      </c>
      <c r="E12" s="46">
        <v>1</v>
      </c>
      <c r="F12" s="6">
        <f t="shared" si="0"/>
        <v>87.5</v>
      </c>
      <c r="G12" s="2"/>
      <c r="H12" s="19" t="s">
        <v>6</v>
      </c>
      <c r="I12" s="46">
        <v>3</v>
      </c>
      <c r="J12" s="46">
        <v>100</v>
      </c>
      <c r="K12" s="46">
        <v>11</v>
      </c>
      <c r="L12" s="46">
        <v>1</v>
      </c>
      <c r="M12" s="6">
        <f t="shared" si="1"/>
        <v>126</v>
      </c>
      <c r="N12" s="2">
        <f>F22+M10+M11+M12</f>
        <v>523.5</v>
      </c>
      <c r="O12" s="19" t="s">
        <v>32</v>
      </c>
      <c r="P12" s="46">
        <v>1</v>
      </c>
      <c r="Q12" s="46">
        <v>53</v>
      </c>
      <c r="R12" s="46">
        <v>11</v>
      </c>
      <c r="S12" s="46">
        <v>1</v>
      </c>
      <c r="T12" s="6">
        <f t="shared" si="2"/>
        <v>78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55</v>
      </c>
      <c r="D13" s="46">
        <v>11</v>
      </c>
      <c r="E13" s="46">
        <v>1</v>
      </c>
      <c r="F13" s="6">
        <f t="shared" si="0"/>
        <v>80</v>
      </c>
      <c r="G13" s="2">
        <f>F10+F11+F12+F13</f>
        <v>370</v>
      </c>
      <c r="H13" s="19" t="s">
        <v>7</v>
      </c>
      <c r="I13" s="46">
        <v>0</v>
      </c>
      <c r="J13" s="46">
        <v>83</v>
      </c>
      <c r="K13" s="46">
        <v>10</v>
      </c>
      <c r="L13" s="46">
        <v>3</v>
      </c>
      <c r="M13" s="6">
        <f t="shared" si="1"/>
        <v>110.5</v>
      </c>
      <c r="N13" s="2">
        <f t="shared" ref="N13:N18" si="3">M10+M11+M12+M13</f>
        <v>519</v>
      </c>
      <c r="O13" s="19" t="s">
        <v>33</v>
      </c>
      <c r="P13" s="46">
        <v>2</v>
      </c>
      <c r="Q13" s="46">
        <v>57</v>
      </c>
      <c r="R13" s="46">
        <v>13</v>
      </c>
      <c r="S13" s="46">
        <v>0</v>
      </c>
      <c r="T13" s="6">
        <f t="shared" si="2"/>
        <v>84</v>
      </c>
      <c r="U13" s="2">
        <f t="shared" ref="U13:U21" si="4">T10+T11+T12+T13</f>
        <v>301.5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53</v>
      </c>
      <c r="D14" s="46">
        <v>10</v>
      </c>
      <c r="E14" s="46">
        <v>0</v>
      </c>
      <c r="F14" s="6">
        <f t="shared" si="0"/>
        <v>74</v>
      </c>
      <c r="G14" s="2">
        <f t="shared" ref="G14:G19" si="5">F11+F12+F13+F14</f>
        <v>360</v>
      </c>
      <c r="H14" s="19" t="s">
        <v>9</v>
      </c>
      <c r="I14" s="46">
        <v>2</v>
      </c>
      <c r="J14" s="46">
        <v>79</v>
      </c>
      <c r="K14" s="46">
        <v>11</v>
      </c>
      <c r="L14" s="46">
        <v>2</v>
      </c>
      <c r="M14" s="6">
        <f t="shared" si="1"/>
        <v>107</v>
      </c>
      <c r="N14" s="2">
        <f t="shared" si="3"/>
        <v>487</v>
      </c>
      <c r="O14" s="19" t="s">
        <v>29</v>
      </c>
      <c r="P14" s="46">
        <v>1</v>
      </c>
      <c r="Q14" s="46">
        <v>59</v>
      </c>
      <c r="R14" s="46">
        <v>12</v>
      </c>
      <c r="S14" s="46">
        <v>0</v>
      </c>
      <c r="T14" s="6">
        <f t="shared" si="2"/>
        <v>83.5</v>
      </c>
      <c r="U14" s="2">
        <f t="shared" si="4"/>
        <v>321.5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60</v>
      </c>
      <c r="D15" s="46">
        <v>12</v>
      </c>
      <c r="E15" s="46">
        <v>4</v>
      </c>
      <c r="F15" s="6">
        <f t="shared" si="0"/>
        <v>96</v>
      </c>
      <c r="G15" s="2">
        <f t="shared" si="5"/>
        <v>337.5</v>
      </c>
      <c r="H15" s="19" t="s">
        <v>12</v>
      </c>
      <c r="I15" s="46">
        <v>2</v>
      </c>
      <c r="J15" s="46">
        <v>72</v>
      </c>
      <c r="K15" s="46">
        <v>8</v>
      </c>
      <c r="L15" s="46">
        <v>2</v>
      </c>
      <c r="M15" s="6">
        <f t="shared" si="1"/>
        <v>94</v>
      </c>
      <c r="N15" s="2">
        <f t="shared" si="3"/>
        <v>437.5</v>
      </c>
      <c r="O15" s="18" t="s">
        <v>30</v>
      </c>
      <c r="P15" s="45">
        <v>1</v>
      </c>
      <c r="Q15" s="45">
        <v>61</v>
      </c>
      <c r="R15" s="45">
        <v>11</v>
      </c>
      <c r="S15" s="45">
        <v>1</v>
      </c>
      <c r="T15" s="6">
        <f t="shared" si="2"/>
        <v>86</v>
      </c>
      <c r="U15" s="2">
        <f t="shared" si="4"/>
        <v>331.5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79</v>
      </c>
      <c r="D16" s="46">
        <v>11</v>
      </c>
      <c r="E16" s="46">
        <v>1</v>
      </c>
      <c r="F16" s="6">
        <f t="shared" si="0"/>
        <v>105</v>
      </c>
      <c r="G16" s="2">
        <f t="shared" si="5"/>
        <v>355</v>
      </c>
      <c r="H16" s="19" t="s">
        <v>15</v>
      </c>
      <c r="I16" s="46">
        <v>1</v>
      </c>
      <c r="J16" s="46">
        <v>68</v>
      </c>
      <c r="K16" s="46">
        <v>9</v>
      </c>
      <c r="L16" s="46">
        <v>1</v>
      </c>
      <c r="M16" s="6">
        <f t="shared" si="1"/>
        <v>89</v>
      </c>
      <c r="N16" s="2">
        <f t="shared" si="3"/>
        <v>400.5</v>
      </c>
      <c r="O16" s="19" t="s">
        <v>8</v>
      </c>
      <c r="P16" s="46">
        <v>1</v>
      </c>
      <c r="Q16" s="46">
        <v>65</v>
      </c>
      <c r="R16" s="46">
        <v>14</v>
      </c>
      <c r="S16" s="46">
        <v>1</v>
      </c>
      <c r="T16" s="6">
        <f t="shared" si="2"/>
        <v>96</v>
      </c>
      <c r="U16" s="2">
        <f t="shared" si="4"/>
        <v>349.5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85</v>
      </c>
      <c r="D17" s="46">
        <v>10</v>
      </c>
      <c r="E17" s="46">
        <v>1</v>
      </c>
      <c r="F17" s="6">
        <f t="shared" si="0"/>
        <v>108</v>
      </c>
      <c r="G17" s="2">
        <f t="shared" si="5"/>
        <v>383</v>
      </c>
      <c r="H17" s="19" t="s">
        <v>18</v>
      </c>
      <c r="I17" s="46">
        <v>3</v>
      </c>
      <c r="J17" s="46">
        <v>60</v>
      </c>
      <c r="K17" s="46">
        <v>9</v>
      </c>
      <c r="L17" s="46">
        <v>1</v>
      </c>
      <c r="M17" s="6">
        <f t="shared" si="1"/>
        <v>82</v>
      </c>
      <c r="N17" s="2">
        <f t="shared" si="3"/>
        <v>372</v>
      </c>
      <c r="O17" s="19" t="s">
        <v>10</v>
      </c>
      <c r="P17" s="46">
        <v>2</v>
      </c>
      <c r="Q17" s="46">
        <v>63</v>
      </c>
      <c r="R17" s="46">
        <v>9</v>
      </c>
      <c r="S17" s="46">
        <v>1</v>
      </c>
      <c r="T17" s="6">
        <f t="shared" si="2"/>
        <v>84.5</v>
      </c>
      <c r="U17" s="2">
        <f t="shared" si="4"/>
        <v>350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74</v>
      </c>
      <c r="D18" s="46">
        <v>10</v>
      </c>
      <c r="E18" s="46">
        <v>1</v>
      </c>
      <c r="F18" s="6">
        <f t="shared" si="0"/>
        <v>97.5</v>
      </c>
      <c r="G18" s="2">
        <f t="shared" si="5"/>
        <v>406.5</v>
      </c>
      <c r="H18" s="19" t="s">
        <v>20</v>
      </c>
      <c r="I18" s="46">
        <v>4</v>
      </c>
      <c r="J18" s="46">
        <v>71</v>
      </c>
      <c r="K18" s="46">
        <v>14</v>
      </c>
      <c r="L18" s="46">
        <v>4</v>
      </c>
      <c r="M18" s="6">
        <f t="shared" si="1"/>
        <v>111</v>
      </c>
      <c r="N18" s="2">
        <f t="shared" si="3"/>
        <v>376</v>
      </c>
      <c r="O18" s="19" t="s">
        <v>13</v>
      </c>
      <c r="P18" s="46">
        <v>1</v>
      </c>
      <c r="Q18" s="46">
        <v>68</v>
      </c>
      <c r="R18" s="46">
        <v>10</v>
      </c>
      <c r="S18" s="46">
        <v>0</v>
      </c>
      <c r="T18" s="6">
        <f t="shared" si="2"/>
        <v>88.5</v>
      </c>
      <c r="U18" s="2">
        <f t="shared" si="4"/>
        <v>355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66</v>
      </c>
      <c r="D19" s="47">
        <v>9</v>
      </c>
      <c r="E19" s="47">
        <v>3</v>
      </c>
      <c r="F19" s="7">
        <f t="shared" si="0"/>
        <v>93.5</v>
      </c>
      <c r="G19" s="3">
        <f t="shared" si="5"/>
        <v>404</v>
      </c>
      <c r="H19" s="20" t="s">
        <v>22</v>
      </c>
      <c r="I19" s="45">
        <v>3</v>
      </c>
      <c r="J19" s="45">
        <v>68</v>
      </c>
      <c r="K19" s="45">
        <v>11</v>
      </c>
      <c r="L19" s="45">
        <v>1</v>
      </c>
      <c r="M19" s="6">
        <f t="shared" si="1"/>
        <v>94</v>
      </c>
      <c r="N19" s="2">
        <f>M16+M17+M18+M19</f>
        <v>376</v>
      </c>
      <c r="O19" s="19" t="s">
        <v>16</v>
      </c>
      <c r="P19" s="46">
        <v>1</v>
      </c>
      <c r="Q19" s="46">
        <v>65</v>
      </c>
      <c r="R19" s="46">
        <v>11</v>
      </c>
      <c r="S19" s="46">
        <v>0</v>
      </c>
      <c r="T19" s="6">
        <f t="shared" si="2"/>
        <v>87.5</v>
      </c>
      <c r="U19" s="2">
        <f t="shared" si="4"/>
        <v>356.5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87</v>
      </c>
      <c r="D20" s="45">
        <v>15</v>
      </c>
      <c r="E20" s="45">
        <v>1</v>
      </c>
      <c r="F20" s="8">
        <f t="shared" si="0"/>
        <v>121</v>
      </c>
      <c r="G20" s="35"/>
      <c r="H20" s="19" t="s">
        <v>24</v>
      </c>
      <c r="I20" s="46">
        <v>4</v>
      </c>
      <c r="J20" s="46">
        <v>82</v>
      </c>
      <c r="K20" s="46">
        <v>13</v>
      </c>
      <c r="L20" s="46">
        <v>0</v>
      </c>
      <c r="M20" s="8">
        <f t="shared" si="1"/>
        <v>110</v>
      </c>
      <c r="N20" s="2">
        <f>M17+M18+M19+M20</f>
        <v>397</v>
      </c>
      <c r="O20" s="19" t="s">
        <v>45</v>
      </c>
      <c r="P20" s="46">
        <v>2</v>
      </c>
      <c r="Q20" s="46">
        <v>61</v>
      </c>
      <c r="R20" s="46">
        <v>14</v>
      </c>
      <c r="S20" s="46">
        <v>1</v>
      </c>
      <c r="T20" s="8">
        <f t="shared" si="2"/>
        <v>92.5</v>
      </c>
      <c r="U20" s="2">
        <f t="shared" si="4"/>
        <v>353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74</v>
      </c>
      <c r="D21" s="46">
        <v>13</v>
      </c>
      <c r="E21" s="46">
        <v>1</v>
      </c>
      <c r="F21" s="6">
        <f t="shared" si="0"/>
        <v>103.5</v>
      </c>
      <c r="G21" s="36"/>
      <c r="H21" s="20" t="s">
        <v>25</v>
      </c>
      <c r="I21" s="46">
        <v>1</v>
      </c>
      <c r="J21" s="46">
        <v>67</v>
      </c>
      <c r="K21" s="46">
        <v>11</v>
      </c>
      <c r="L21" s="46">
        <v>4</v>
      </c>
      <c r="M21" s="6">
        <f t="shared" si="1"/>
        <v>99.5</v>
      </c>
      <c r="N21" s="2">
        <f>M18+M19+M20+M21</f>
        <v>414.5</v>
      </c>
      <c r="O21" s="21" t="s">
        <v>46</v>
      </c>
      <c r="P21" s="47">
        <v>1</v>
      </c>
      <c r="Q21" s="47">
        <v>59</v>
      </c>
      <c r="R21" s="47">
        <v>9</v>
      </c>
      <c r="S21" s="47">
        <v>0</v>
      </c>
      <c r="T21" s="7">
        <f t="shared" si="2"/>
        <v>77.5</v>
      </c>
      <c r="U21" s="3">
        <f t="shared" si="4"/>
        <v>346</v>
      </c>
      <c r="V21">
        <f>P21+P20+P19+P18</f>
        <v>5</v>
      </c>
      <c r="W21">
        <f t="shared" ref="W21:Y21" si="6">Q21+Q20+Q19+Q18</f>
        <v>253</v>
      </c>
      <c r="X21">
        <f t="shared" si="6"/>
        <v>44</v>
      </c>
      <c r="Y21">
        <f t="shared" si="6"/>
        <v>1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96</v>
      </c>
      <c r="D22" s="46">
        <v>8</v>
      </c>
      <c r="E22" s="46">
        <v>0</v>
      </c>
      <c r="F22" s="6">
        <f t="shared" si="0"/>
        <v>115</v>
      </c>
      <c r="G22" s="2"/>
      <c r="H22" s="21" t="s">
        <v>26</v>
      </c>
      <c r="I22" s="47">
        <v>2</v>
      </c>
      <c r="J22" s="47">
        <v>68</v>
      </c>
      <c r="K22" s="47">
        <v>12</v>
      </c>
      <c r="L22" s="47">
        <v>1</v>
      </c>
      <c r="M22" s="6">
        <f t="shared" si="1"/>
        <v>95.5</v>
      </c>
      <c r="N22" s="3">
        <f>M19+M20+M21+M22</f>
        <v>399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406.5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523.5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356.5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86</v>
      </c>
      <c r="G24" s="88"/>
      <c r="H24" s="170"/>
      <c r="I24" s="171"/>
      <c r="J24" s="82" t="s">
        <v>72</v>
      </c>
      <c r="K24" s="86"/>
      <c r="L24" s="86"/>
      <c r="M24" s="87" t="s">
        <v>74</v>
      </c>
      <c r="N24" s="88"/>
      <c r="O24" s="170"/>
      <c r="P24" s="171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54 X CARRERA 46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2157</v>
      </c>
      <c r="M6" s="184"/>
      <c r="N6" s="184"/>
      <c r="O6" s="12"/>
      <c r="P6" s="179" t="s">
        <v>58</v>
      </c>
      <c r="Q6" s="179"/>
      <c r="R6" s="179"/>
      <c r="S6" s="218">
        <f>'G-1'!S6:U6</f>
        <v>43875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74</v>
      </c>
      <c r="C10" s="46">
        <f>'G-1'!C10+'G-3'!C10+'G-4'!C10</f>
        <v>324</v>
      </c>
      <c r="D10" s="46">
        <f>'G-1'!D10+'G-3'!D10+'G-4'!D10</f>
        <v>56</v>
      </c>
      <c r="E10" s="46">
        <f>'G-1'!E10+'G-3'!E10+'G-4'!E10</f>
        <v>4</v>
      </c>
      <c r="F10" s="6">
        <f t="shared" ref="F10:F22" si="0">B10*0.5+C10*1+D10*2+E10*2.5</f>
        <v>483</v>
      </c>
      <c r="G10" s="2"/>
      <c r="H10" s="19" t="s">
        <v>4</v>
      </c>
      <c r="I10" s="46">
        <f>'G-1'!I10+'G-3'!I10+'G-4'!I10</f>
        <v>80</v>
      </c>
      <c r="J10" s="46">
        <f>'G-1'!J10+'G-3'!J10+'G-4'!J10</f>
        <v>368</v>
      </c>
      <c r="K10" s="46">
        <f>'G-1'!K10+'G-3'!K10+'G-4'!K10</f>
        <v>60</v>
      </c>
      <c r="L10" s="46">
        <f>'G-1'!L10+'G-3'!L10+'G-4'!L10</f>
        <v>11</v>
      </c>
      <c r="M10" s="6">
        <f t="shared" ref="M10:M22" si="1">I10*0.5+J10*1+K10*2+L10*2.5</f>
        <v>555.5</v>
      </c>
      <c r="N10" s="9">
        <f>F20+F21+F22+M10</f>
        <v>1881.5</v>
      </c>
      <c r="O10" s="19" t="s">
        <v>43</v>
      </c>
      <c r="P10" s="46">
        <f>'G-1'!P10+'G-3'!P10+'G-4'!P10</f>
        <v>82</v>
      </c>
      <c r="Q10" s="46">
        <f>'G-1'!Q10+'G-3'!Q10+'G-4'!Q10</f>
        <v>233</v>
      </c>
      <c r="R10" s="46">
        <f>'G-1'!R10+'G-3'!R10+'G-4'!R10</f>
        <v>46</v>
      </c>
      <c r="S10" s="46">
        <f>'G-1'!S10+'G-3'!S10+'G-4'!S10</f>
        <v>9</v>
      </c>
      <c r="T10" s="6">
        <f t="shared" ref="T10:T21" si="2">P10*0.5+Q10*1+R10*2+S10*2.5</f>
        <v>388.5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73</v>
      </c>
      <c r="C11" s="46">
        <f>'G-1'!C11+'G-3'!C11+'G-4'!C11</f>
        <v>346</v>
      </c>
      <c r="D11" s="46">
        <f>'G-1'!D11+'G-3'!D11+'G-4'!D11</f>
        <v>67</v>
      </c>
      <c r="E11" s="46">
        <f>'G-1'!E11+'G-3'!E11+'G-4'!E11</f>
        <v>5</v>
      </c>
      <c r="F11" s="6">
        <f t="shared" si="0"/>
        <v>529</v>
      </c>
      <c r="G11" s="2"/>
      <c r="H11" s="19" t="s">
        <v>5</v>
      </c>
      <c r="I11" s="46">
        <f>'G-1'!I11+'G-3'!I11+'G-4'!I11</f>
        <v>74</v>
      </c>
      <c r="J11" s="46">
        <f>'G-1'!J11+'G-3'!J11+'G-4'!J11</f>
        <v>381</v>
      </c>
      <c r="K11" s="46">
        <f>'G-1'!K11+'G-3'!K11+'G-4'!K11</f>
        <v>49</v>
      </c>
      <c r="L11" s="46">
        <f>'G-1'!L11+'G-3'!L11+'G-4'!L11</f>
        <v>10</v>
      </c>
      <c r="M11" s="6">
        <f t="shared" si="1"/>
        <v>541</v>
      </c>
      <c r="N11" s="9">
        <f>F21+F22+M10+M11</f>
        <v>1963.5</v>
      </c>
      <c r="O11" s="19" t="s">
        <v>44</v>
      </c>
      <c r="P11" s="46">
        <f>'G-1'!P11+'G-3'!P11+'G-4'!P11</f>
        <v>83</v>
      </c>
      <c r="Q11" s="46">
        <f>'G-1'!Q11+'G-3'!Q11+'G-4'!Q11</f>
        <v>252</v>
      </c>
      <c r="R11" s="46">
        <f>'G-1'!R11+'G-3'!R11+'G-4'!R11</f>
        <v>44</v>
      </c>
      <c r="S11" s="46">
        <f>'G-1'!S11+'G-3'!S11+'G-4'!S11</f>
        <v>6</v>
      </c>
      <c r="T11" s="6">
        <f t="shared" si="2"/>
        <v>396.5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95</v>
      </c>
      <c r="C12" s="46">
        <f>'G-1'!C12+'G-3'!C12+'G-4'!C12</f>
        <v>347</v>
      </c>
      <c r="D12" s="46">
        <f>'G-1'!D12+'G-3'!D12+'G-4'!D12</f>
        <v>58</v>
      </c>
      <c r="E12" s="46">
        <f>'G-1'!E12+'G-3'!E12+'G-4'!E12</f>
        <v>6</v>
      </c>
      <c r="F12" s="6">
        <f t="shared" si="0"/>
        <v>525.5</v>
      </c>
      <c r="G12" s="2"/>
      <c r="H12" s="19" t="s">
        <v>6</v>
      </c>
      <c r="I12" s="46">
        <f>'G-1'!I12+'G-3'!I12+'G-4'!I12</f>
        <v>85</v>
      </c>
      <c r="J12" s="46">
        <f>'G-1'!J12+'G-3'!J12+'G-4'!J12</f>
        <v>351</v>
      </c>
      <c r="K12" s="46">
        <f>'G-1'!K12+'G-3'!K12+'G-4'!K12</f>
        <v>49</v>
      </c>
      <c r="L12" s="46">
        <f>'G-1'!L12+'G-3'!L12+'G-4'!L12</f>
        <v>12</v>
      </c>
      <c r="M12" s="6">
        <f t="shared" si="1"/>
        <v>521.5</v>
      </c>
      <c r="N12" s="2">
        <f>F22+M10+M11+M12</f>
        <v>2048</v>
      </c>
      <c r="O12" s="19" t="s">
        <v>32</v>
      </c>
      <c r="P12" s="46">
        <f>'G-1'!P12+'G-3'!P12+'G-4'!P12</f>
        <v>80</v>
      </c>
      <c r="Q12" s="46">
        <f>'G-1'!Q12+'G-3'!Q12+'G-4'!Q12</f>
        <v>252</v>
      </c>
      <c r="R12" s="46">
        <f>'G-1'!R12+'G-3'!R12+'G-4'!R12</f>
        <v>45</v>
      </c>
      <c r="S12" s="46">
        <f>'G-1'!S12+'G-3'!S12+'G-4'!S12</f>
        <v>5</v>
      </c>
      <c r="T12" s="6">
        <f t="shared" si="2"/>
        <v>394.5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72</v>
      </c>
      <c r="C13" s="46">
        <f>'G-1'!C13+'G-3'!C13+'G-4'!C13</f>
        <v>324</v>
      </c>
      <c r="D13" s="46">
        <f>'G-1'!D13+'G-3'!D13+'G-4'!D13</f>
        <v>59</v>
      </c>
      <c r="E13" s="46">
        <f>'G-1'!E13+'G-3'!E13+'G-4'!E13</f>
        <v>8</v>
      </c>
      <c r="F13" s="6">
        <f t="shared" si="0"/>
        <v>498</v>
      </c>
      <c r="G13" s="2">
        <f t="shared" ref="G13:G19" si="3">F10+F11+F12+F13</f>
        <v>2035.5</v>
      </c>
      <c r="H13" s="19" t="s">
        <v>7</v>
      </c>
      <c r="I13" s="46">
        <f>'G-1'!I13+'G-3'!I13+'G-4'!I13</f>
        <v>69</v>
      </c>
      <c r="J13" s="46">
        <f>'G-1'!J13+'G-3'!J13+'G-4'!J13</f>
        <v>297</v>
      </c>
      <c r="K13" s="46">
        <f>'G-1'!K13+'G-3'!K13+'G-4'!K13</f>
        <v>39</v>
      </c>
      <c r="L13" s="46">
        <f>'G-1'!L13+'G-3'!L13+'G-4'!L13</f>
        <v>7</v>
      </c>
      <c r="M13" s="6">
        <f t="shared" si="1"/>
        <v>427</v>
      </c>
      <c r="N13" s="2">
        <f t="shared" ref="N13:N18" si="4">M10+M11+M12+M13</f>
        <v>2045</v>
      </c>
      <c r="O13" s="19" t="s">
        <v>33</v>
      </c>
      <c r="P13" s="46">
        <f>'G-1'!P13+'G-3'!P13+'G-4'!P13</f>
        <v>78</v>
      </c>
      <c r="Q13" s="46">
        <f>'G-1'!Q13+'G-3'!Q13+'G-4'!Q13</f>
        <v>264</v>
      </c>
      <c r="R13" s="46">
        <f>'G-1'!R13+'G-3'!R13+'G-4'!R13</f>
        <v>45</v>
      </c>
      <c r="S13" s="46">
        <f>'G-1'!S13+'G-3'!S13+'G-4'!S13</f>
        <v>3</v>
      </c>
      <c r="T13" s="6">
        <f t="shared" si="2"/>
        <v>400.5</v>
      </c>
      <c r="U13" s="2">
        <f t="shared" ref="U13:U21" si="5">T10+T11+T12+T13</f>
        <v>1580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53</v>
      </c>
      <c r="C14" s="46">
        <f>'G-1'!C14+'G-3'!C14+'G-4'!C14</f>
        <v>289</v>
      </c>
      <c r="D14" s="46">
        <f>'G-1'!D14+'G-3'!D14+'G-4'!D14</f>
        <v>60</v>
      </c>
      <c r="E14" s="46">
        <f>'G-1'!E14+'G-3'!E14+'G-4'!E14</f>
        <v>7</v>
      </c>
      <c r="F14" s="6">
        <f t="shared" si="0"/>
        <v>453</v>
      </c>
      <c r="G14" s="2">
        <f t="shared" si="3"/>
        <v>2005.5</v>
      </c>
      <c r="H14" s="19" t="s">
        <v>9</v>
      </c>
      <c r="I14" s="46">
        <f>'G-1'!I14+'G-3'!I14+'G-4'!I14</f>
        <v>61</v>
      </c>
      <c r="J14" s="46">
        <f>'G-1'!J14+'G-3'!J14+'G-4'!J14</f>
        <v>311</v>
      </c>
      <c r="K14" s="46">
        <f>'G-1'!K14+'G-3'!K14+'G-4'!K14</f>
        <v>45</v>
      </c>
      <c r="L14" s="46">
        <f>'G-1'!L14+'G-3'!L14+'G-4'!L14</f>
        <v>6</v>
      </c>
      <c r="M14" s="6">
        <f t="shared" si="1"/>
        <v>446.5</v>
      </c>
      <c r="N14" s="2">
        <f t="shared" si="4"/>
        <v>1936</v>
      </c>
      <c r="O14" s="19" t="s">
        <v>29</v>
      </c>
      <c r="P14" s="46">
        <f>'G-1'!P14+'G-3'!P14+'G-4'!P14</f>
        <v>79</v>
      </c>
      <c r="Q14" s="46">
        <f>'G-1'!Q14+'G-3'!Q14+'G-4'!Q14</f>
        <v>258</v>
      </c>
      <c r="R14" s="46">
        <f>'G-1'!R14+'G-3'!R14+'G-4'!R14</f>
        <v>48</v>
      </c>
      <c r="S14" s="46">
        <f>'G-1'!S14+'G-3'!S14+'G-4'!S14</f>
        <v>5</v>
      </c>
      <c r="T14" s="6">
        <f t="shared" si="2"/>
        <v>406</v>
      </c>
      <c r="U14" s="2">
        <f t="shared" si="5"/>
        <v>1597.5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65</v>
      </c>
      <c r="C15" s="46">
        <f>'G-1'!C15+'G-3'!C15+'G-4'!C15</f>
        <v>322</v>
      </c>
      <c r="D15" s="46">
        <f>'G-1'!D15+'G-3'!D15+'G-4'!D15</f>
        <v>70</v>
      </c>
      <c r="E15" s="46">
        <f>'G-1'!E15+'G-3'!E15+'G-4'!E15</f>
        <v>16</v>
      </c>
      <c r="F15" s="6">
        <f t="shared" si="0"/>
        <v>534.5</v>
      </c>
      <c r="G15" s="2">
        <f t="shared" si="3"/>
        <v>2011</v>
      </c>
      <c r="H15" s="19" t="s">
        <v>12</v>
      </c>
      <c r="I15" s="46">
        <f>'G-1'!I15+'G-3'!I15+'G-4'!I15</f>
        <v>56</v>
      </c>
      <c r="J15" s="46">
        <f>'G-1'!J15+'G-3'!J15+'G-4'!J15</f>
        <v>286</v>
      </c>
      <c r="K15" s="46">
        <f>'G-1'!K15+'G-3'!K15+'G-4'!K15</f>
        <v>35</v>
      </c>
      <c r="L15" s="46">
        <f>'G-1'!L15+'G-3'!L15+'G-4'!L15</f>
        <v>9</v>
      </c>
      <c r="M15" s="6">
        <f t="shared" si="1"/>
        <v>406.5</v>
      </c>
      <c r="N15" s="2">
        <f t="shared" si="4"/>
        <v>1801.5</v>
      </c>
      <c r="O15" s="18" t="s">
        <v>30</v>
      </c>
      <c r="P15" s="46">
        <f>'G-1'!P15+'G-3'!P15+'G-4'!P15</f>
        <v>83</v>
      </c>
      <c r="Q15" s="46">
        <f>'G-1'!Q15+'G-3'!Q15+'G-4'!Q15</f>
        <v>255</v>
      </c>
      <c r="R15" s="46">
        <f>'G-1'!R15+'G-3'!R15+'G-4'!R15</f>
        <v>49</v>
      </c>
      <c r="S15" s="46">
        <f>'G-1'!S15+'G-3'!S15+'G-4'!S15</f>
        <v>5</v>
      </c>
      <c r="T15" s="6">
        <f t="shared" si="2"/>
        <v>407</v>
      </c>
      <c r="U15" s="2">
        <f t="shared" si="5"/>
        <v>1608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65</v>
      </c>
      <c r="C16" s="46">
        <f>'G-1'!C16+'G-3'!C16+'G-4'!C16</f>
        <v>317</v>
      </c>
      <c r="D16" s="46">
        <f>'G-1'!D16+'G-3'!D16+'G-4'!D16</f>
        <v>57</v>
      </c>
      <c r="E16" s="46">
        <f>'G-1'!E16+'G-3'!E16+'G-4'!E16</f>
        <v>8</v>
      </c>
      <c r="F16" s="6">
        <f t="shared" si="0"/>
        <v>483.5</v>
      </c>
      <c r="G16" s="2">
        <f t="shared" si="3"/>
        <v>1969</v>
      </c>
      <c r="H16" s="19" t="s">
        <v>15</v>
      </c>
      <c r="I16" s="46">
        <f>'G-1'!I16+'G-3'!I16+'G-4'!I16</f>
        <v>59</v>
      </c>
      <c r="J16" s="46">
        <f>'G-1'!J16+'G-3'!J16+'G-4'!J16</f>
        <v>272</v>
      </c>
      <c r="K16" s="46">
        <f>'G-1'!K16+'G-3'!K16+'G-4'!K16</f>
        <v>46</v>
      </c>
      <c r="L16" s="46">
        <f>'G-1'!L16+'G-3'!L16+'G-4'!L16</f>
        <v>6</v>
      </c>
      <c r="M16" s="6">
        <f t="shared" si="1"/>
        <v>408.5</v>
      </c>
      <c r="N16" s="2">
        <f t="shared" si="4"/>
        <v>1688.5</v>
      </c>
      <c r="O16" s="19" t="s">
        <v>8</v>
      </c>
      <c r="P16" s="46">
        <f>'G-1'!P16+'G-3'!P16+'G-4'!P16</f>
        <v>90</v>
      </c>
      <c r="Q16" s="46">
        <f>'G-1'!Q16+'G-3'!Q16+'G-4'!Q16</f>
        <v>278</v>
      </c>
      <c r="R16" s="46">
        <f>'G-1'!R16+'G-3'!R16+'G-4'!R16</f>
        <v>49</v>
      </c>
      <c r="S16" s="46">
        <f>'G-1'!S16+'G-3'!S16+'G-4'!S16</f>
        <v>8</v>
      </c>
      <c r="T16" s="6">
        <f t="shared" si="2"/>
        <v>441</v>
      </c>
      <c r="U16" s="2">
        <f t="shared" si="5"/>
        <v>1654.5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58</v>
      </c>
      <c r="C17" s="46">
        <f>'G-1'!C17+'G-3'!C17+'G-4'!C17</f>
        <v>321</v>
      </c>
      <c r="D17" s="46">
        <f>'G-1'!D17+'G-3'!D17+'G-4'!D17</f>
        <v>54</v>
      </c>
      <c r="E17" s="46">
        <f>'G-1'!E17+'G-3'!E17+'G-4'!E17</f>
        <v>5</v>
      </c>
      <c r="F17" s="6">
        <f t="shared" si="0"/>
        <v>470.5</v>
      </c>
      <c r="G17" s="2">
        <f t="shared" si="3"/>
        <v>1941.5</v>
      </c>
      <c r="H17" s="19" t="s">
        <v>18</v>
      </c>
      <c r="I17" s="46">
        <f>'G-1'!I17+'G-3'!I17+'G-4'!I17</f>
        <v>56</v>
      </c>
      <c r="J17" s="46">
        <f>'G-1'!J17+'G-3'!J17+'G-4'!J17</f>
        <v>252</v>
      </c>
      <c r="K17" s="46">
        <f>'G-1'!K17+'G-3'!K17+'G-4'!K17</f>
        <v>43</v>
      </c>
      <c r="L17" s="46">
        <f>'G-1'!L17+'G-3'!L17+'G-4'!L17</f>
        <v>6</v>
      </c>
      <c r="M17" s="6">
        <f t="shared" si="1"/>
        <v>381</v>
      </c>
      <c r="N17" s="2">
        <f t="shared" si="4"/>
        <v>1642.5</v>
      </c>
      <c r="O17" s="19" t="s">
        <v>10</v>
      </c>
      <c r="P17" s="46">
        <f>'G-1'!P17+'G-3'!P17+'G-4'!P17</f>
        <v>83</v>
      </c>
      <c r="Q17" s="46">
        <f>'G-1'!Q17+'G-3'!Q17+'G-4'!Q17</f>
        <v>278</v>
      </c>
      <c r="R17" s="46">
        <f>'G-1'!R17+'G-3'!R17+'G-4'!R17</f>
        <v>39</v>
      </c>
      <c r="S17" s="46">
        <f>'G-1'!S17+'G-3'!S17+'G-4'!S17</f>
        <v>5</v>
      </c>
      <c r="T17" s="6">
        <f t="shared" si="2"/>
        <v>410</v>
      </c>
      <c r="U17" s="2">
        <f t="shared" si="5"/>
        <v>1664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79</v>
      </c>
      <c r="C18" s="46">
        <f>'G-1'!C18+'G-3'!C18+'G-4'!C18</f>
        <v>333</v>
      </c>
      <c r="D18" s="46">
        <f>'G-1'!D18+'G-3'!D18+'G-4'!D18</f>
        <v>50</v>
      </c>
      <c r="E18" s="46">
        <f>'G-1'!E18+'G-3'!E18+'G-4'!E18</f>
        <v>8</v>
      </c>
      <c r="F18" s="6">
        <f t="shared" si="0"/>
        <v>492.5</v>
      </c>
      <c r="G18" s="2">
        <f t="shared" si="3"/>
        <v>1981</v>
      </c>
      <c r="H18" s="19" t="s">
        <v>20</v>
      </c>
      <c r="I18" s="46">
        <f>'G-1'!I18+'G-3'!I18+'G-4'!I18</f>
        <v>67</v>
      </c>
      <c r="J18" s="46">
        <f>'G-1'!J18+'G-3'!J18+'G-4'!J18</f>
        <v>252</v>
      </c>
      <c r="K18" s="46">
        <f>'G-1'!K18+'G-3'!K18+'G-4'!K18</f>
        <v>56</v>
      </c>
      <c r="L18" s="46">
        <f>'G-1'!L18+'G-3'!L18+'G-4'!L18</f>
        <v>11</v>
      </c>
      <c r="M18" s="6">
        <f t="shared" si="1"/>
        <v>425</v>
      </c>
      <c r="N18" s="2">
        <f t="shared" si="4"/>
        <v>1621</v>
      </c>
      <c r="O18" s="19" t="s">
        <v>13</v>
      </c>
      <c r="P18" s="46">
        <f>'G-1'!P18+'G-3'!P18+'G-4'!P18</f>
        <v>76</v>
      </c>
      <c r="Q18" s="46">
        <f>'G-1'!Q18+'G-3'!Q18+'G-4'!Q18</f>
        <v>273</v>
      </c>
      <c r="R18" s="46">
        <f>'G-1'!R18+'G-3'!R18+'G-4'!R18</f>
        <v>45</v>
      </c>
      <c r="S18" s="46">
        <f>'G-1'!S18+'G-3'!S18+'G-4'!S18</f>
        <v>2</v>
      </c>
      <c r="T18" s="6">
        <f t="shared" si="2"/>
        <v>406</v>
      </c>
      <c r="U18" s="2">
        <f t="shared" si="5"/>
        <v>1664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73</v>
      </c>
      <c r="C19" s="47">
        <f>'G-1'!C19+'G-3'!C19+'G-4'!C19</f>
        <v>305</v>
      </c>
      <c r="D19" s="47">
        <f>'G-1'!D19+'G-3'!D19+'G-4'!D19</f>
        <v>58</v>
      </c>
      <c r="E19" s="47">
        <f>'G-1'!E19+'G-3'!E19+'G-4'!E19</f>
        <v>13</v>
      </c>
      <c r="F19" s="7">
        <f t="shared" si="0"/>
        <v>490</v>
      </c>
      <c r="G19" s="3">
        <f t="shared" si="3"/>
        <v>1936.5</v>
      </c>
      <c r="H19" s="20" t="s">
        <v>22</v>
      </c>
      <c r="I19" s="46">
        <f>'G-1'!I19+'G-3'!I19+'G-4'!I19</f>
        <v>77</v>
      </c>
      <c r="J19" s="46">
        <f>'G-1'!J19+'G-3'!J19+'G-4'!J19</f>
        <v>279</v>
      </c>
      <c r="K19" s="46">
        <f>'G-1'!K19+'G-3'!K19+'G-4'!K19</f>
        <v>47</v>
      </c>
      <c r="L19" s="46">
        <f>'G-1'!L19+'G-3'!L19+'G-4'!L19</f>
        <v>8</v>
      </c>
      <c r="M19" s="6">
        <f t="shared" si="1"/>
        <v>431.5</v>
      </c>
      <c r="N19" s="2">
        <f>M16+M17+M18+M19</f>
        <v>1646</v>
      </c>
      <c r="O19" s="19" t="s">
        <v>16</v>
      </c>
      <c r="P19" s="46">
        <f>'G-1'!P19+'G-3'!P19+'G-4'!P19</f>
        <v>81</v>
      </c>
      <c r="Q19" s="46">
        <f>'G-1'!Q19+'G-3'!Q19+'G-4'!Q19</f>
        <v>271</v>
      </c>
      <c r="R19" s="46">
        <f>'G-1'!R19+'G-3'!R19+'G-4'!R19</f>
        <v>50</v>
      </c>
      <c r="S19" s="46">
        <f>'G-1'!S19+'G-3'!S19+'G-4'!S19</f>
        <v>1</v>
      </c>
      <c r="T19" s="6">
        <f t="shared" si="2"/>
        <v>414</v>
      </c>
      <c r="U19" s="2">
        <f t="shared" si="5"/>
        <v>1671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87</v>
      </c>
      <c r="C20" s="45">
        <f>'G-1'!C20+'G-3'!C20+'G-4'!C20</f>
        <v>297</v>
      </c>
      <c r="D20" s="45">
        <f>'G-1'!D20+'G-3'!D20+'G-4'!D20</f>
        <v>53</v>
      </c>
      <c r="E20" s="45">
        <f>'G-1'!E20+'G-3'!E20+'G-4'!E20</f>
        <v>5</v>
      </c>
      <c r="F20" s="8">
        <f t="shared" si="0"/>
        <v>459</v>
      </c>
      <c r="G20" s="35"/>
      <c r="H20" s="19" t="s">
        <v>24</v>
      </c>
      <c r="I20" s="46">
        <f>'G-1'!I20+'G-3'!I20+'G-4'!I20</f>
        <v>84</v>
      </c>
      <c r="J20" s="46">
        <f>'G-1'!J20+'G-3'!J20+'G-4'!J20</f>
        <v>271</v>
      </c>
      <c r="K20" s="46">
        <f>'G-1'!K20+'G-3'!K20+'G-4'!K20</f>
        <v>53</v>
      </c>
      <c r="L20" s="46">
        <f>'G-1'!L20+'G-3'!L20+'G-4'!L20</f>
        <v>9</v>
      </c>
      <c r="M20" s="8">
        <f t="shared" si="1"/>
        <v>441.5</v>
      </c>
      <c r="N20" s="2">
        <f>M17+M18+M19+M20</f>
        <v>1679</v>
      </c>
      <c r="O20" s="19" t="s">
        <v>45</v>
      </c>
      <c r="P20" s="46">
        <f>'G-1'!P20+'G-3'!P20+'G-4'!P20</f>
        <v>85</v>
      </c>
      <c r="Q20" s="46">
        <f>'G-1'!Q20+'G-3'!Q20+'G-4'!Q20</f>
        <v>276</v>
      </c>
      <c r="R20" s="46">
        <f>'G-1'!R20+'G-3'!R20+'G-4'!R20</f>
        <v>50</v>
      </c>
      <c r="S20" s="46">
        <f>'G-1'!S20+'G-3'!S20+'G-4'!S20</f>
        <v>5</v>
      </c>
      <c r="T20" s="8">
        <f t="shared" si="2"/>
        <v>431</v>
      </c>
      <c r="U20" s="2">
        <f t="shared" si="5"/>
        <v>1661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75</v>
      </c>
      <c r="C21" s="45">
        <f>'G-1'!C21+'G-3'!C21+'G-4'!C21</f>
        <v>277</v>
      </c>
      <c r="D21" s="45">
        <f>'G-1'!D21+'G-3'!D21+'G-4'!D21</f>
        <v>50</v>
      </c>
      <c r="E21" s="45">
        <f>'G-1'!E21+'G-3'!E21+'G-4'!E21</f>
        <v>9</v>
      </c>
      <c r="F21" s="6">
        <f t="shared" si="0"/>
        <v>437</v>
      </c>
      <c r="G21" s="36"/>
      <c r="H21" s="20" t="s">
        <v>25</v>
      </c>
      <c r="I21" s="46">
        <f>'G-1'!I21+'G-3'!I21+'G-4'!I21</f>
        <v>78</v>
      </c>
      <c r="J21" s="46">
        <f>'G-1'!J21+'G-3'!J21+'G-4'!J21</f>
        <v>272</v>
      </c>
      <c r="K21" s="46">
        <f>'G-1'!K21+'G-3'!K21+'G-4'!K21</f>
        <v>53</v>
      </c>
      <c r="L21" s="46">
        <f>'G-1'!L21+'G-3'!L21+'G-4'!L21</f>
        <v>10</v>
      </c>
      <c r="M21" s="6">
        <f t="shared" si="1"/>
        <v>442</v>
      </c>
      <c r="N21" s="2">
        <f>M18+M19+M20+M21</f>
        <v>1740</v>
      </c>
      <c r="O21" s="21" t="s">
        <v>46</v>
      </c>
      <c r="P21" s="47">
        <f>'G-1'!P21+'G-3'!P21+'G-4'!P21</f>
        <v>86</v>
      </c>
      <c r="Q21" s="47">
        <f>'G-1'!Q21+'G-3'!Q21+'G-4'!Q21</f>
        <v>270</v>
      </c>
      <c r="R21" s="47">
        <f>'G-1'!R21+'G-3'!R21+'G-4'!R21</f>
        <v>40</v>
      </c>
      <c r="S21" s="47">
        <f>'G-1'!S21+'G-3'!S21+'G-4'!S21</f>
        <v>3</v>
      </c>
      <c r="T21" s="7">
        <f t="shared" si="2"/>
        <v>400.5</v>
      </c>
      <c r="U21" s="3">
        <f t="shared" si="5"/>
        <v>1651.5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83</v>
      </c>
      <c r="C22" s="45">
        <f>'G-1'!C22+'G-3'!C22+'G-4'!C22</f>
        <v>286</v>
      </c>
      <c r="D22" s="45">
        <f>'G-1'!D22+'G-3'!D22+'G-4'!D22</f>
        <v>40</v>
      </c>
      <c r="E22" s="45">
        <f>'G-1'!E22+'G-3'!E22+'G-4'!E22</f>
        <v>9</v>
      </c>
      <c r="F22" s="6">
        <f t="shared" si="0"/>
        <v>430</v>
      </c>
      <c r="G22" s="2"/>
      <c r="H22" s="21" t="s">
        <v>26</v>
      </c>
      <c r="I22" s="46">
        <f>'G-1'!I22+'G-3'!I22+'G-4'!I22</f>
        <v>84</v>
      </c>
      <c r="J22" s="46">
        <f>'G-1'!J22+'G-3'!J22+'G-4'!J22</f>
        <v>273</v>
      </c>
      <c r="K22" s="46">
        <f>'G-1'!K22+'G-3'!K22+'G-4'!K22</f>
        <v>48</v>
      </c>
      <c r="L22" s="46">
        <f>'G-1'!L22+'G-3'!L22+'G-4'!L22</f>
        <v>6</v>
      </c>
      <c r="M22" s="6">
        <f t="shared" si="1"/>
        <v>426</v>
      </c>
      <c r="N22" s="3">
        <f>M19+M20+M21+M22</f>
        <v>1741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2035.5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2048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1671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74</v>
      </c>
      <c r="N24" s="88"/>
      <c r="O24" s="170"/>
      <c r="P24" s="171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54 X CARRERA 46</v>
      </c>
      <c r="D5" s="222"/>
      <c r="E5" s="222"/>
      <c r="F5" s="111"/>
      <c r="G5" s="112"/>
      <c r="H5" s="103" t="s">
        <v>53</v>
      </c>
      <c r="I5" s="223">
        <f>'G-1'!L5</f>
        <v>2157</v>
      </c>
      <c r="J5" s="223"/>
    </row>
    <row r="6" spans="1:10" x14ac:dyDescent="0.2">
      <c r="A6" s="179" t="s">
        <v>113</v>
      </c>
      <c r="B6" s="179"/>
      <c r="C6" s="224" t="s">
        <v>151</v>
      </c>
      <c r="D6" s="224"/>
      <c r="E6" s="224"/>
      <c r="F6" s="111"/>
      <c r="G6" s="112"/>
      <c r="H6" s="103" t="s">
        <v>58</v>
      </c>
      <c r="I6" s="225">
        <v>43875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2</v>
      </c>
      <c r="C10" s="122"/>
      <c r="D10" s="123" t="s">
        <v>125</v>
      </c>
      <c r="E10" s="75">
        <v>0</v>
      </c>
      <c r="F10" s="75">
        <v>17</v>
      </c>
      <c r="G10" s="75">
        <v>4</v>
      </c>
      <c r="H10" s="75">
        <v>0</v>
      </c>
      <c r="I10" s="75">
        <f>E10*0.5+F10+G10*2+H10*2.5</f>
        <v>25</v>
      </c>
      <c r="J10" s="124">
        <f>IF(I10=0,"0,00",I10/SUM(I10:I12)*100)</f>
        <v>4.6728971962616823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155</v>
      </c>
      <c r="F11" s="126">
        <v>255</v>
      </c>
      <c r="G11" s="126">
        <v>65</v>
      </c>
      <c r="H11" s="126">
        <v>12</v>
      </c>
      <c r="I11" s="126">
        <f t="shared" ref="I11:I45" si="0">E11*0.5+F11+G11*2+H11*2.5</f>
        <v>492.5</v>
      </c>
      <c r="J11" s="127">
        <f>IF(I11=0,"0,00",I11/SUM(I10:I12)*100)</f>
        <v>92.056074766355138</v>
      </c>
    </row>
    <row r="12" spans="1:10" x14ac:dyDescent="0.2">
      <c r="A12" s="236"/>
      <c r="B12" s="239"/>
      <c r="C12" s="128" t="s">
        <v>136</v>
      </c>
      <c r="D12" s="129" t="s">
        <v>128</v>
      </c>
      <c r="E12" s="74">
        <v>1</v>
      </c>
      <c r="F12" s="74">
        <v>17</v>
      </c>
      <c r="G12" s="74">
        <v>0</v>
      </c>
      <c r="H12" s="74">
        <v>0</v>
      </c>
      <c r="I12" s="130">
        <f t="shared" si="0"/>
        <v>17.5</v>
      </c>
      <c r="J12" s="131">
        <f>IF(I12=0,"0,00",I12/SUM(I10:I12)*100)</f>
        <v>3.2710280373831773</v>
      </c>
    </row>
    <row r="13" spans="1:10" x14ac:dyDescent="0.2">
      <c r="A13" s="236"/>
      <c r="B13" s="239"/>
      <c r="C13" s="132"/>
      <c r="D13" s="123" t="s">
        <v>125</v>
      </c>
      <c r="E13" s="75">
        <v>0</v>
      </c>
      <c r="F13" s="75">
        <v>18</v>
      </c>
      <c r="G13" s="75">
        <v>3</v>
      </c>
      <c r="H13" s="75">
        <v>0</v>
      </c>
      <c r="I13" s="75">
        <f t="shared" si="0"/>
        <v>24</v>
      </c>
      <c r="J13" s="124">
        <f>IF(I13=0,"0,00",I13/SUM(I13:I15)*100)</f>
        <v>5.3811659192825116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150</v>
      </c>
      <c r="F14" s="126">
        <v>207</v>
      </c>
      <c r="G14" s="126">
        <v>55</v>
      </c>
      <c r="H14" s="126">
        <v>7</v>
      </c>
      <c r="I14" s="126">
        <f t="shared" si="0"/>
        <v>409.5</v>
      </c>
      <c r="J14" s="127">
        <f>IF(I14=0,"0,00",I14/SUM(I13:I15)*100)</f>
        <v>91.816143497757849</v>
      </c>
    </row>
    <row r="15" spans="1:10" x14ac:dyDescent="0.2">
      <c r="A15" s="236"/>
      <c r="B15" s="239"/>
      <c r="C15" s="128" t="s">
        <v>137</v>
      </c>
      <c r="D15" s="129" t="s">
        <v>128</v>
      </c>
      <c r="E15" s="74">
        <v>1</v>
      </c>
      <c r="F15" s="74">
        <v>12</v>
      </c>
      <c r="G15" s="74">
        <v>0</v>
      </c>
      <c r="H15" s="74">
        <v>0</v>
      </c>
      <c r="I15" s="130">
        <f t="shared" si="0"/>
        <v>12.5</v>
      </c>
      <c r="J15" s="131">
        <f>IF(I15=0,"0,00",I15/SUM(I13:I15)*100)</f>
        <v>2.8026905829596416</v>
      </c>
    </row>
    <row r="16" spans="1:10" x14ac:dyDescent="0.2">
      <c r="A16" s="236"/>
      <c r="B16" s="239"/>
      <c r="C16" s="132"/>
      <c r="D16" s="123" t="s">
        <v>125</v>
      </c>
      <c r="E16" s="75">
        <v>1</v>
      </c>
      <c r="F16" s="75">
        <v>15</v>
      </c>
      <c r="G16" s="75">
        <v>0</v>
      </c>
      <c r="H16" s="75">
        <v>0</v>
      </c>
      <c r="I16" s="75">
        <f t="shared" si="0"/>
        <v>15.5</v>
      </c>
      <c r="J16" s="124">
        <f>IF(I16=0,"0,00",I16/SUM(I16:I18)*100)</f>
        <v>2.6816608996539792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323</v>
      </c>
      <c r="F17" s="126">
        <v>302</v>
      </c>
      <c r="G17" s="126">
        <v>38</v>
      </c>
      <c r="H17" s="126">
        <v>2</v>
      </c>
      <c r="I17" s="126">
        <f t="shared" si="0"/>
        <v>544.5</v>
      </c>
      <c r="J17" s="127">
        <f>IF(I17=0,"0,00",I17/SUM(I16:I18)*100)</f>
        <v>94.20415224913495</v>
      </c>
    </row>
    <row r="18" spans="1:10" x14ac:dyDescent="0.2">
      <c r="A18" s="237"/>
      <c r="B18" s="240"/>
      <c r="C18" s="133" t="s">
        <v>138</v>
      </c>
      <c r="D18" s="129" t="s">
        <v>128</v>
      </c>
      <c r="E18" s="74">
        <v>0</v>
      </c>
      <c r="F18" s="74">
        <v>18</v>
      </c>
      <c r="G18" s="74">
        <v>0</v>
      </c>
      <c r="H18" s="74">
        <v>0</v>
      </c>
      <c r="I18" s="130">
        <f t="shared" si="0"/>
        <v>18</v>
      </c>
      <c r="J18" s="131">
        <f>IF(I18=0,"0,00",I18/SUM(I16:I18)*100)</f>
        <v>3.1141868512110724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2</v>
      </c>
      <c r="F29" s="126">
        <v>131</v>
      </c>
      <c r="G29" s="126">
        <v>18</v>
      </c>
      <c r="H29" s="126">
        <v>1</v>
      </c>
      <c r="I29" s="126">
        <f t="shared" si="0"/>
        <v>170.5</v>
      </c>
      <c r="J29" s="127">
        <f>IF(I29=0,"0,00",I29/SUM(I28:I30)*100)</f>
        <v>71.638655462184872</v>
      </c>
    </row>
    <row r="30" spans="1:10" x14ac:dyDescent="0.2">
      <c r="A30" s="236"/>
      <c r="B30" s="239"/>
      <c r="C30" s="128" t="s">
        <v>142</v>
      </c>
      <c r="D30" s="129" t="s">
        <v>128</v>
      </c>
      <c r="E30" s="74">
        <v>1</v>
      </c>
      <c r="F30" s="74">
        <v>67</v>
      </c>
      <c r="G30" s="74">
        <v>0</v>
      </c>
      <c r="H30" s="74">
        <v>0</v>
      </c>
      <c r="I30" s="130">
        <f t="shared" si="0"/>
        <v>67.5</v>
      </c>
      <c r="J30" s="131">
        <f>IF(I30=0,"0,00",I30/SUM(I28:I30)*100)</f>
        <v>28.361344537815125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4</v>
      </c>
      <c r="F32" s="126">
        <v>120</v>
      </c>
      <c r="G32" s="126">
        <v>20</v>
      </c>
      <c r="H32" s="126">
        <v>2</v>
      </c>
      <c r="I32" s="126">
        <f t="shared" si="0"/>
        <v>167</v>
      </c>
      <c r="J32" s="127">
        <f>IF(I32=0,"0,00",I32/SUM(I31:I33)*100)</f>
        <v>73.568281938325995</v>
      </c>
    </row>
    <row r="33" spans="1:10" x14ac:dyDescent="0.2">
      <c r="A33" s="236"/>
      <c r="B33" s="239"/>
      <c r="C33" s="128" t="s">
        <v>143</v>
      </c>
      <c r="D33" s="129" t="s">
        <v>128</v>
      </c>
      <c r="E33" s="74">
        <v>4</v>
      </c>
      <c r="F33" s="74">
        <v>53</v>
      </c>
      <c r="G33" s="74">
        <v>0</v>
      </c>
      <c r="H33" s="74">
        <v>2</v>
      </c>
      <c r="I33" s="130">
        <f t="shared" si="0"/>
        <v>60</v>
      </c>
      <c r="J33" s="131">
        <f>IF(I33=0,"0,00",I33/SUM(I31:I33)*100)</f>
        <v>26.431718061674008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3</v>
      </c>
      <c r="F35" s="126">
        <v>132</v>
      </c>
      <c r="G35" s="126">
        <v>28</v>
      </c>
      <c r="H35" s="126">
        <v>1</v>
      </c>
      <c r="I35" s="126">
        <f t="shared" si="0"/>
        <v>192</v>
      </c>
      <c r="J35" s="127">
        <f>IF(I35=0,"0,00",I35/SUM(I34:I36)*100)</f>
        <v>70.458715596330279</v>
      </c>
    </row>
    <row r="36" spans="1:10" x14ac:dyDescent="0.2">
      <c r="A36" s="237"/>
      <c r="B36" s="240"/>
      <c r="C36" s="133" t="s">
        <v>144</v>
      </c>
      <c r="D36" s="129" t="s">
        <v>128</v>
      </c>
      <c r="E36" s="74">
        <v>1</v>
      </c>
      <c r="F36" s="74">
        <v>80</v>
      </c>
      <c r="G36" s="74">
        <v>0</v>
      </c>
      <c r="H36" s="74">
        <v>0</v>
      </c>
      <c r="I36" s="130">
        <f t="shared" si="0"/>
        <v>80.5</v>
      </c>
      <c r="J36" s="131">
        <f>IF(I36=0,"0,00",I36/SUM(I34:I36)*100)</f>
        <v>29.541284403669728</v>
      </c>
    </row>
    <row r="37" spans="1:10" x14ac:dyDescent="0.2">
      <c r="A37" s="235" t="s">
        <v>133</v>
      </c>
      <c r="B37" s="238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f>'G-4'!B17+'G-4'!B18</f>
        <v>3</v>
      </c>
      <c r="F38" s="126">
        <f>'G-4'!C17+'G-4'!C18</f>
        <v>159</v>
      </c>
      <c r="G38" s="126">
        <f>'G-4'!D17+'G-4'!D18</f>
        <v>20</v>
      </c>
      <c r="H38" s="126">
        <f>'G-4'!E17+'G-4'!E18</f>
        <v>2</v>
      </c>
      <c r="I38" s="126">
        <f t="shared" si="0"/>
        <v>205.5</v>
      </c>
      <c r="J38" s="127">
        <f>IF(I38=0,"0,00",I38/SUM(I37:I39)*100)</f>
        <v>100</v>
      </c>
    </row>
    <row r="39" spans="1:10" x14ac:dyDescent="0.2">
      <c r="A39" s="236"/>
      <c r="B39" s="239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f>'G-4'!I11+'G-4'!I12</f>
        <v>4</v>
      </c>
      <c r="F41" s="126">
        <f>'G-4'!J11+'G-4'!J12</f>
        <v>214</v>
      </c>
      <c r="G41" s="126">
        <f>'G-4'!K11+'G-4'!K12</f>
        <v>23</v>
      </c>
      <c r="H41" s="126">
        <f>'G-4'!L11+'G-4'!L12</f>
        <v>3</v>
      </c>
      <c r="I41" s="126">
        <f t="shared" si="0"/>
        <v>269.5</v>
      </c>
      <c r="J41" s="127">
        <f>IF(I41=0,"0,00",I41/SUM(I40:I42)*100)</f>
        <v>100</v>
      </c>
    </row>
    <row r="42" spans="1:10" x14ac:dyDescent="0.2">
      <c r="A42" s="236"/>
      <c r="B42" s="239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f>'G-4'!P18+'G-4'!P19</f>
        <v>2</v>
      </c>
      <c r="F44" s="126">
        <f>'G-4'!Q18+'G-4'!Q19</f>
        <v>133</v>
      </c>
      <c r="G44" s="126">
        <f>'G-4'!R18+'G-4'!R19</f>
        <v>21</v>
      </c>
      <c r="H44" s="126">
        <f>'G-4'!S18+'G-4'!S19</f>
        <v>0</v>
      </c>
      <c r="I44" s="126">
        <f t="shared" si="0"/>
        <v>176</v>
      </c>
      <c r="J44" s="127">
        <f>IF(I44=0,"0,00",I44/SUM(I43:I45)*100)</f>
        <v>100</v>
      </c>
    </row>
    <row r="45" spans="1:10" x14ac:dyDescent="0.2">
      <c r="A45" s="237"/>
      <c r="B45" s="240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D10" sqref="D10:G10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54 X CARRERA 46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2157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43875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981.5</v>
      </c>
      <c r="AV12" s="97">
        <f t="shared" si="0"/>
        <v>976</v>
      </c>
      <c r="AW12" s="97">
        <f t="shared" si="0"/>
        <v>995</v>
      </c>
      <c r="AX12" s="97">
        <f t="shared" si="0"/>
        <v>964</v>
      </c>
      <c r="AY12" s="97">
        <f t="shared" si="0"/>
        <v>925</v>
      </c>
      <c r="AZ12" s="97">
        <f t="shared" si="0"/>
        <v>958</v>
      </c>
      <c r="BA12" s="97">
        <f t="shared" si="0"/>
        <v>961.5</v>
      </c>
      <c r="BB12" s="97"/>
      <c r="BC12" s="97"/>
      <c r="BD12" s="97"/>
      <c r="BE12" s="97">
        <f t="shared" ref="BE12:BQ12" si="1">P14</f>
        <v>982</v>
      </c>
      <c r="BF12" s="97">
        <f t="shared" si="1"/>
        <v>1006</v>
      </c>
      <c r="BG12" s="97">
        <f t="shared" si="1"/>
        <v>1075</v>
      </c>
      <c r="BH12" s="97">
        <f t="shared" si="1"/>
        <v>1092</v>
      </c>
      <c r="BI12" s="97">
        <f t="shared" si="1"/>
        <v>1040.5</v>
      </c>
      <c r="BJ12" s="97">
        <f t="shared" si="1"/>
        <v>993</v>
      </c>
      <c r="BK12" s="97">
        <f t="shared" si="1"/>
        <v>928</v>
      </c>
      <c r="BL12" s="97">
        <f t="shared" si="1"/>
        <v>897</v>
      </c>
      <c r="BM12" s="97">
        <f t="shared" si="1"/>
        <v>851.5</v>
      </c>
      <c r="BN12" s="97">
        <f t="shared" si="1"/>
        <v>855</v>
      </c>
      <c r="BO12" s="97">
        <f t="shared" si="1"/>
        <v>851.5</v>
      </c>
      <c r="BP12" s="97">
        <f t="shared" si="1"/>
        <v>881.5</v>
      </c>
      <c r="BQ12" s="97">
        <f t="shared" si="1"/>
        <v>898</v>
      </c>
      <c r="BR12" s="97"/>
      <c r="BS12" s="97"/>
      <c r="BT12" s="97"/>
      <c r="BU12" s="97">
        <f t="shared" ref="BU12:CC12" si="2">AG14</f>
        <v>847.5</v>
      </c>
      <c r="BV12" s="97">
        <f t="shared" si="2"/>
        <v>842</v>
      </c>
      <c r="BW12" s="97">
        <f t="shared" si="2"/>
        <v>847.5</v>
      </c>
      <c r="BX12" s="97">
        <f t="shared" si="2"/>
        <v>860.5</v>
      </c>
      <c r="BY12" s="97">
        <f t="shared" si="2"/>
        <v>858.5</v>
      </c>
      <c r="BZ12" s="97">
        <f t="shared" si="2"/>
        <v>854</v>
      </c>
      <c r="CA12" s="97">
        <f t="shared" si="2"/>
        <v>848.5</v>
      </c>
      <c r="CB12" s="97">
        <f t="shared" si="2"/>
        <v>837</v>
      </c>
      <c r="CC12" s="97">
        <f t="shared" si="2"/>
        <v>832.5</v>
      </c>
    </row>
    <row r="13" spans="1:81" ht="16.5" customHeight="1" x14ac:dyDescent="0.2">
      <c r="A13" s="100" t="s">
        <v>104</v>
      </c>
      <c r="B13" s="149">
        <f>'G-1'!F10</f>
        <v>229.5</v>
      </c>
      <c r="C13" s="149">
        <f>'G-1'!F11</f>
        <v>237</v>
      </c>
      <c r="D13" s="149">
        <f>'G-1'!F12</f>
        <v>259</v>
      </c>
      <c r="E13" s="149">
        <f>'G-1'!F13</f>
        <v>256</v>
      </c>
      <c r="F13" s="149">
        <f>'G-1'!F14</f>
        <v>224</v>
      </c>
      <c r="G13" s="149">
        <f>'G-1'!F15</f>
        <v>256</v>
      </c>
      <c r="H13" s="149">
        <f>'G-1'!F16</f>
        <v>228</v>
      </c>
      <c r="I13" s="149">
        <f>'G-1'!F17</f>
        <v>217</v>
      </c>
      <c r="J13" s="149">
        <f>'G-1'!F18</f>
        <v>257</v>
      </c>
      <c r="K13" s="149">
        <f>'G-1'!F19</f>
        <v>259.5</v>
      </c>
      <c r="L13" s="150"/>
      <c r="M13" s="149">
        <f>'G-1'!F20</f>
        <v>248</v>
      </c>
      <c r="N13" s="149">
        <f>'G-1'!F21</f>
        <v>223.5</v>
      </c>
      <c r="O13" s="149">
        <f>'G-1'!F22</f>
        <v>213.5</v>
      </c>
      <c r="P13" s="149">
        <f>'G-1'!M10</f>
        <v>297</v>
      </c>
      <c r="Q13" s="149">
        <f>'G-1'!M11</f>
        <v>272</v>
      </c>
      <c r="R13" s="149">
        <f>'G-1'!M12</f>
        <v>292.5</v>
      </c>
      <c r="S13" s="149">
        <f>'G-1'!M13</f>
        <v>230.5</v>
      </c>
      <c r="T13" s="149">
        <f>'G-1'!M14</f>
        <v>245.5</v>
      </c>
      <c r="U13" s="149">
        <f>'G-1'!M15</f>
        <v>224.5</v>
      </c>
      <c r="V13" s="149">
        <f>'G-1'!M16</f>
        <v>227.5</v>
      </c>
      <c r="W13" s="149">
        <f>'G-1'!M17</f>
        <v>199.5</v>
      </c>
      <c r="X13" s="149">
        <f>'G-1'!M18</f>
        <v>200</v>
      </c>
      <c r="Y13" s="149">
        <f>'G-1'!M19</f>
        <v>228</v>
      </c>
      <c r="Z13" s="149">
        <f>'G-1'!M20</f>
        <v>224</v>
      </c>
      <c r="AA13" s="149">
        <f>'G-1'!M21</f>
        <v>229.5</v>
      </c>
      <c r="AB13" s="149">
        <f>'G-1'!M22</f>
        <v>216.5</v>
      </c>
      <c r="AC13" s="150"/>
      <c r="AD13" s="149">
        <f>'G-1'!T10</f>
        <v>217</v>
      </c>
      <c r="AE13" s="149">
        <f>'G-1'!T11</f>
        <v>209.5</v>
      </c>
      <c r="AF13" s="149">
        <f>'G-1'!T12</f>
        <v>210.5</v>
      </c>
      <c r="AG13" s="149">
        <f>'G-1'!T13</f>
        <v>210.5</v>
      </c>
      <c r="AH13" s="149">
        <f>'G-1'!T14</f>
        <v>211.5</v>
      </c>
      <c r="AI13" s="149">
        <f>'G-1'!T15</f>
        <v>215</v>
      </c>
      <c r="AJ13" s="149">
        <f>'G-1'!T16</f>
        <v>223.5</v>
      </c>
      <c r="AK13" s="149">
        <f>'G-1'!T17</f>
        <v>208.5</v>
      </c>
      <c r="AL13" s="149">
        <f>'G-1'!T18</f>
        <v>207</v>
      </c>
      <c r="AM13" s="149">
        <f>'G-1'!T19</f>
        <v>209.5</v>
      </c>
      <c r="AN13" s="149">
        <f>'G-1'!T20</f>
        <v>212</v>
      </c>
      <c r="AO13" s="149">
        <f>'G-1'!T21</f>
        <v>204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981.5</v>
      </c>
      <c r="F14" s="149">
        <f t="shared" ref="F14:K14" si="3">C13+D13+E13+F13</f>
        <v>976</v>
      </c>
      <c r="G14" s="149">
        <f t="shared" si="3"/>
        <v>995</v>
      </c>
      <c r="H14" s="149">
        <f t="shared" si="3"/>
        <v>964</v>
      </c>
      <c r="I14" s="149">
        <f t="shared" si="3"/>
        <v>925</v>
      </c>
      <c r="J14" s="149">
        <f t="shared" si="3"/>
        <v>958</v>
      </c>
      <c r="K14" s="149">
        <f t="shared" si="3"/>
        <v>961.5</v>
      </c>
      <c r="L14" s="150"/>
      <c r="M14" s="149"/>
      <c r="N14" s="149"/>
      <c r="O14" s="149"/>
      <c r="P14" s="149">
        <f>M13+N13+O13+P13</f>
        <v>982</v>
      </c>
      <c r="Q14" s="149">
        <f t="shared" ref="Q14:AB14" si="4">N13+O13+P13+Q13</f>
        <v>1006</v>
      </c>
      <c r="R14" s="149">
        <f t="shared" si="4"/>
        <v>1075</v>
      </c>
      <c r="S14" s="149">
        <f t="shared" si="4"/>
        <v>1092</v>
      </c>
      <c r="T14" s="149">
        <f t="shared" si="4"/>
        <v>1040.5</v>
      </c>
      <c r="U14" s="149">
        <f t="shared" si="4"/>
        <v>993</v>
      </c>
      <c r="V14" s="149">
        <f t="shared" si="4"/>
        <v>928</v>
      </c>
      <c r="W14" s="149">
        <f t="shared" si="4"/>
        <v>897</v>
      </c>
      <c r="X14" s="149">
        <f t="shared" si="4"/>
        <v>851.5</v>
      </c>
      <c r="Y14" s="149">
        <f t="shared" si="4"/>
        <v>855</v>
      </c>
      <c r="Z14" s="149">
        <f t="shared" si="4"/>
        <v>851.5</v>
      </c>
      <c r="AA14" s="149">
        <f t="shared" si="4"/>
        <v>881.5</v>
      </c>
      <c r="AB14" s="149">
        <f t="shared" si="4"/>
        <v>898</v>
      </c>
      <c r="AC14" s="150"/>
      <c r="AD14" s="149"/>
      <c r="AE14" s="149"/>
      <c r="AF14" s="149"/>
      <c r="AG14" s="149">
        <f>AD13+AE13+AF13+AG13</f>
        <v>847.5</v>
      </c>
      <c r="AH14" s="149">
        <f t="shared" ref="AH14:AO14" si="5">AE13+AF13+AG13+AH13</f>
        <v>842</v>
      </c>
      <c r="AI14" s="149">
        <f t="shared" si="5"/>
        <v>847.5</v>
      </c>
      <c r="AJ14" s="149">
        <f t="shared" si="5"/>
        <v>860.5</v>
      </c>
      <c r="AK14" s="149">
        <f t="shared" si="5"/>
        <v>858.5</v>
      </c>
      <c r="AL14" s="149">
        <f t="shared" si="5"/>
        <v>854</v>
      </c>
      <c r="AM14" s="149">
        <f t="shared" si="5"/>
        <v>848.5</v>
      </c>
      <c r="AN14" s="149">
        <f t="shared" si="5"/>
        <v>837</v>
      </c>
      <c r="AO14" s="149">
        <f t="shared" si="5"/>
        <v>832.5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4.6728971962616821E-2</v>
      </c>
      <c r="E15" s="152"/>
      <c r="F15" s="152" t="s">
        <v>108</v>
      </c>
      <c r="G15" s="153">
        <f>DIRECCIONALIDAD!J11/100</f>
        <v>0.92056074766355134</v>
      </c>
      <c r="H15" s="152"/>
      <c r="I15" s="152" t="s">
        <v>109</v>
      </c>
      <c r="J15" s="153">
        <f>DIRECCIONALIDAD!J12/100</f>
        <v>3.2710280373831772E-2</v>
      </c>
      <c r="K15" s="154"/>
      <c r="L15" s="148"/>
      <c r="M15" s="151"/>
      <c r="N15" s="152"/>
      <c r="O15" s="152" t="s">
        <v>107</v>
      </c>
      <c r="P15" s="153">
        <f>DIRECCIONALIDAD!J13/100</f>
        <v>5.3811659192825115E-2</v>
      </c>
      <c r="Q15" s="152"/>
      <c r="R15" s="152"/>
      <c r="S15" s="152"/>
      <c r="T15" s="152" t="s">
        <v>108</v>
      </c>
      <c r="U15" s="153">
        <f>DIRECCIONALIDAD!J14/100</f>
        <v>0.91816143497757852</v>
      </c>
      <c r="V15" s="152"/>
      <c r="W15" s="152"/>
      <c r="X15" s="152"/>
      <c r="Y15" s="152" t="s">
        <v>109</v>
      </c>
      <c r="Z15" s="153">
        <f>DIRECCIONALIDAD!J15/100</f>
        <v>2.8026905829596417E-2</v>
      </c>
      <c r="AA15" s="152"/>
      <c r="AB15" s="154"/>
      <c r="AC15" s="148"/>
      <c r="AD15" s="151"/>
      <c r="AE15" s="152" t="s">
        <v>107</v>
      </c>
      <c r="AF15" s="153">
        <f>DIRECCIONALIDAD!J16/100</f>
        <v>2.6816608996539794E-2</v>
      </c>
      <c r="AG15" s="152"/>
      <c r="AH15" s="152"/>
      <c r="AI15" s="152"/>
      <c r="AJ15" s="152" t="s">
        <v>108</v>
      </c>
      <c r="AK15" s="153">
        <f>DIRECCIONALIDAD!J17/100</f>
        <v>0.94204152249134954</v>
      </c>
      <c r="AL15" s="152"/>
      <c r="AM15" s="152"/>
      <c r="AN15" s="152" t="s">
        <v>109</v>
      </c>
      <c r="AO15" s="155">
        <f>DIRECCIONALIDAD!J18/100</f>
        <v>3.1141868512110725E-2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995</v>
      </c>
      <c r="C16" s="152" t="s">
        <v>107</v>
      </c>
      <c r="D16" s="162">
        <f>+B16*D15</f>
        <v>46.495327102803735</v>
      </c>
      <c r="E16" s="152"/>
      <c r="F16" s="152" t="s">
        <v>108</v>
      </c>
      <c r="G16" s="162">
        <f>+B16*G15</f>
        <v>915.95794392523362</v>
      </c>
      <c r="H16" s="152"/>
      <c r="I16" s="152" t="s">
        <v>109</v>
      </c>
      <c r="J16" s="162">
        <f>+B16*J15</f>
        <v>32.546728971962615</v>
      </c>
      <c r="K16" s="154"/>
      <c r="L16" s="148"/>
      <c r="M16" s="161">
        <f>MAX(M14:AB14)</f>
        <v>1092</v>
      </c>
      <c r="N16" s="152"/>
      <c r="O16" s="152" t="s">
        <v>107</v>
      </c>
      <c r="P16" s="163">
        <f>+M16*P15</f>
        <v>58.762331838565025</v>
      </c>
      <c r="Q16" s="152"/>
      <c r="R16" s="152"/>
      <c r="S16" s="152"/>
      <c r="T16" s="152" t="s">
        <v>108</v>
      </c>
      <c r="U16" s="163">
        <f>+M16*U15</f>
        <v>1002.6322869955158</v>
      </c>
      <c r="V16" s="152"/>
      <c r="W16" s="152"/>
      <c r="X16" s="152"/>
      <c r="Y16" s="152" t="s">
        <v>109</v>
      </c>
      <c r="Z16" s="163">
        <f>+M16*Z15</f>
        <v>30.605381165919287</v>
      </c>
      <c r="AA16" s="152"/>
      <c r="AB16" s="154"/>
      <c r="AC16" s="148"/>
      <c r="AD16" s="161">
        <f>MAX(AD14:AO14)</f>
        <v>860.5</v>
      </c>
      <c r="AE16" s="152" t="s">
        <v>107</v>
      </c>
      <c r="AF16" s="162">
        <f>+AD16*AF15</f>
        <v>23.075692041522494</v>
      </c>
      <c r="AG16" s="152"/>
      <c r="AH16" s="152"/>
      <c r="AI16" s="152"/>
      <c r="AJ16" s="152" t="s">
        <v>108</v>
      </c>
      <c r="AK16" s="162">
        <f>+AD16*AK15</f>
        <v>810.62673010380627</v>
      </c>
      <c r="AL16" s="152"/>
      <c r="AM16" s="152"/>
      <c r="AN16" s="152" t="s">
        <v>109</v>
      </c>
      <c r="AO16" s="164">
        <f>+AD16*AO15</f>
        <v>26.797577854671278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370</v>
      </c>
      <c r="AV19" s="101">
        <f t="shared" si="12"/>
        <v>360</v>
      </c>
      <c r="AW19" s="101">
        <f t="shared" si="12"/>
        <v>337.5</v>
      </c>
      <c r="AX19" s="101">
        <f t="shared" si="12"/>
        <v>355</v>
      </c>
      <c r="AY19" s="101">
        <f t="shared" si="12"/>
        <v>383</v>
      </c>
      <c r="AZ19" s="101">
        <f t="shared" si="12"/>
        <v>406.5</v>
      </c>
      <c r="BA19" s="101">
        <f t="shared" si="12"/>
        <v>404</v>
      </c>
      <c r="BB19" s="101"/>
      <c r="BC19" s="101"/>
      <c r="BD19" s="101"/>
      <c r="BE19" s="101">
        <f t="shared" ref="BE19:BQ19" si="13">P28</f>
        <v>478.5</v>
      </c>
      <c r="BF19" s="101">
        <f t="shared" si="13"/>
        <v>501</v>
      </c>
      <c r="BG19" s="101">
        <f t="shared" si="13"/>
        <v>523.5</v>
      </c>
      <c r="BH19" s="101">
        <f t="shared" si="13"/>
        <v>519</v>
      </c>
      <c r="BI19" s="101">
        <f t="shared" si="13"/>
        <v>487</v>
      </c>
      <c r="BJ19" s="101">
        <f t="shared" si="13"/>
        <v>437.5</v>
      </c>
      <c r="BK19" s="101">
        <f t="shared" si="13"/>
        <v>400.5</v>
      </c>
      <c r="BL19" s="101">
        <f t="shared" si="13"/>
        <v>372</v>
      </c>
      <c r="BM19" s="101">
        <f t="shared" si="13"/>
        <v>376</v>
      </c>
      <c r="BN19" s="101">
        <f t="shared" si="13"/>
        <v>376</v>
      </c>
      <c r="BO19" s="101">
        <f t="shared" si="13"/>
        <v>397</v>
      </c>
      <c r="BP19" s="101">
        <f t="shared" si="13"/>
        <v>414.5</v>
      </c>
      <c r="BQ19" s="101">
        <f t="shared" si="13"/>
        <v>399</v>
      </c>
      <c r="BR19" s="101"/>
      <c r="BS19" s="101"/>
      <c r="BT19" s="101"/>
      <c r="BU19" s="101">
        <f t="shared" ref="BU19:CC19" si="14">AG28</f>
        <v>301.5</v>
      </c>
      <c r="BV19" s="101">
        <f t="shared" si="14"/>
        <v>321.5</v>
      </c>
      <c r="BW19" s="101">
        <f t="shared" si="14"/>
        <v>331.5</v>
      </c>
      <c r="BX19" s="101">
        <f t="shared" si="14"/>
        <v>349.5</v>
      </c>
      <c r="BY19" s="101">
        <f t="shared" si="14"/>
        <v>350</v>
      </c>
      <c r="BZ19" s="101">
        <f t="shared" si="14"/>
        <v>355</v>
      </c>
      <c r="CA19" s="101">
        <f t="shared" si="14"/>
        <v>356.5</v>
      </c>
      <c r="CB19" s="101">
        <f t="shared" si="14"/>
        <v>353</v>
      </c>
      <c r="CC19" s="101">
        <f t="shared" si="14"/>
        <v>346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684</v>
      </c>
      <c r="AV20" s="92">
        <f t="shared" si="15"/>
        <v>669.5</v>
      </c>
      <c r="AW20" s="92">
        <f t="shared" si="15"/>
        <v>678.5</v>
      </c>
      <c r="AX20" s="92">
        <f t="shared" si="15"/>
        <v>650</v>
      </c>
      <c r="AY20" s="92">
        <f t="shared" si="15"/>
        <v>633.5</v>
      </c>
      <c r="AZ20" s="92">
        <f t="shared" si="15"/>
        <v>616.5</v>
      </c>
      <c r="BA20" s="92">
        <f t="shared" si="15"/>
        <v>571</v>
      </c>
      <c r="BB20" s="92"/>
      <c r="BC20" s="92"/>
      <c r="BD20" s="92"/>
      <c r="BE20" s="92">
        <f t="shared" ref="BE20:BQ20" si="16">P23</f>
        <v>421</v>
      </c>
      <c r="BF20" s="92">
        <f t="shared" si="16"/>
        <v>456.5</v>
      </c>
      <c r="BG20" s="92">
        <f t="shared" si="16"/>
        <v>449.5</v>
      </c>
      <c r="BH20" s="92">
        <f t="shared" si="16"/>
        <v>434</v>
      </c>
      <c r="BI20" s="92">
        <f t="shared" si="16"/>
        <v>408.5</v>
      </c>
      <c r="BJ20" s="92">
        <f t="shared" si="16"/>
        <v>371</v>
      </c>
      <c r="BK20" s="92">
        <f t="shared" si="16"/>
        <v>360</v>
      </c>
      <c r="BL20" s="92">
        <f t="shared" si="16"/>
        <v>373.5</v>
      </c>
      <c r="BM20" s="92">
        <f t="shared" si="16"/>
        <v>393.5</v>
      </c>
      <c r="BN20" s="92">
        <f t="shared" si="16"/>
        <v>415</v>
      </c>
      <c r="BO20" s="92">
        <f t="shared" si="16"/>
        <v>430.5</v>
      </c>
      <c r="BP20" s="92">
        <f t="shared" si="16"/>
        <v>444</v>
      </c>
      <c r="BQ20" s="92">
        <f t="shared" si="16"/>
        <v>444</v>
      </c>
      <c r="BR20" s="92"/>
      <c r="BS20" s="92"/>
      <c r="BT20" s="92"/>
      <c r="BU20" s="92">
        <f t="shared" ref="BU20:CC20" si="17">AG23</f>
        <v>431</v>
      </c>
      <c r="BV20" s="92">
        <f t="shared" si="17"/>
        <v>434</v>
      </c>
      <c r="BW20" s="92">
        <f t="shared" si="17"/>
        <v>429</v>
      </c>
      <c r="BX20" s="92">
        <f t="shared" si="17"/>
        <v>444.5</v>
      </c>
      <c r="BY20" s="92">
        <f t="shared" si="17"/>
        <v>455.5</v>
      </c>
      <c r="BZ20" s="92">
        <f t="shared" si="17"/>
        <v>455</v>
      </c>
      <c r="CA20" s="92">
        <f t="shared" si="17"/>
        <v>466</v>
      </c>
      <c r="CB20" s="92">
        <f t="shared" si="17"/>
        <v>471</v>
      </c>
      <c r="CC20" s="92">
        <f t="shared" si="17"/>
        <v>473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2035.5</v>
      </c>
      <c r="AV21" s="92">
        <f t="shared" si="18"/>
        <v>2005.5</v>
      </c>
      <c r="AW21" s="92">
        <f t="shared" si="18"/>
        <v>2011</v>
      </c>
      <c r="AX21" s="92">
        <f t="shared" si="18"/>
        <v>1969</v>
      </c>
      <c r="AY21" s="92">
        <f t="shared" si="18"/>
        <v>1941.5</v>
      </c>
      <c r="AZ21" s="92">
        <f t="shared" si="18"/>
        <v>1981</v>
      </c>
      <c r="BA21" s="92">
        <f t="shared" si="18"/>
        <v>1936.5</v>
      </c>
      <c r="BB21" s="92"/>
      <c r="BC21" s="92"/>
      <c r="BD21" s="92"/>
      <c r="BE21" s="92">
        <f t="shared" ref="BE21:BQ21" si="19">P33</f>
        <v>1881.5</v>
      </c>
      <c r="BF21" s="92">
        <f t="shared" si="19"/>
        <v>1963.5</v>
      </c>
      <c r="BG21" s="92">
        <f t="shared" si="19"/>
        <v>2048</v>
      </c>
      <c r="BH21" s="92">
        <f t="shared" si="19"/>
        <v>2045</v>
      </c>
      <c r="BI21" s="92">
        <f t="shared" si="19"/>
        <v>1936</v>
      </c>
      <c r="BJ21" s="92">
        <f t="shared" si="19"/>
        <v>1801.5</v>
      </c>
      <c r="BK21" s="92">
        <f t="shared" si="19"/>
        <v>1688.5</v>
      </c>
      <c r="BL21" s="92">
        <f t="shared" si="19"/>
        <v>1642.5</v>
      </c>
      <c r="BM21" s="92">
        <f t="shared" si="19"/>
        <v>1621</v>
      </c>
      <c r="BN21" s="92">
        <f t="shared" si="19"/>
        <v>1646</v>
      </c>
      <c r="BO21" s="92">
        <f t="shared" si="19"/>
        <v>1679</v>
      </c>
      <c r="BP21" s="92">
        <f t="shared" si="19"/>
        <v>1740</v>
      </c>
      <c r="BQ21" s="92">
        <f t="shared" si="19"/>
        <v>1741</v>
      </c>
      <c r="BR21" s="92"/>
      <c r="BS21" s="92"/>
      <c r="BT21" s="92"/>
      <c r="BU21" s="92">
        <f t="shared" ref="BU21:CC21" si="20">AG33</f>
        <v>1580</v>
      </c>
      <c r="BV21" s="92">
        <f t="shared" si="20"/>
        <v>1597.5</v>
      </c>
      <c r="BW21" s="92">
        <f t="shared" si="20"/>
        <v>1608</v>
      </c>
      <c r="BX21" s="92">
        <f t="shared" si="20"/>
        <v>1654.5</v>
      </c>
      <c r="BY21" s="92">
        <f t="shared" si="20"/>
        <v>1664</v>
      </c>
      <c r="BZ21" s="92">
        <f t="shared" si="20"/>
        <v>1664</v>
      </c>
      <c r="CA21" s="92">
        <f t="shared" si="20"/>
        <v>1671</v>
      </c>
      <c r="CB21" s="92">
        <f t="shared" si="20"/>
        <v>1661</v>
      </c>
      <c r="CC21" s="92">
        <f t="shared" si="20"/>
        <v>1651.5</v>
      </c>
    </row>
    <row r="22" spans="1:81" ht="16.5" customHeight="1" x14ac:dyDescent="0.2">
      <c r="A22" s="100" t="s">
        <v>104</v>
      </c>
      <c r="B22" s="149">
        <f>'G-3'!F10</f>
        <v>169.5</v>
      </c>
      <c r="C22" s="149">
        <f>'G-3'!F11</f>
        <v>173.5</v>
      </c>
      <c r="D22" s="149">
        <f>'G-3'!F12</f>
        <v>179</v>
      </c>
      <c r="E22" s="149">
        <f>'G-3'!F13</f>
        <v>162</v>
      </c>
      <c r="F22" s="149">
        <f>'G-3'!F14</f>
        <v>155</v>
      </c>
      <c r="G22" s="149">
        <f>'G-3'!F15</f>
        <v>182.5</v>
      </c>
      <c r="H22" s="149">
        <f>'G-3'!F16</f>
        <v>150.5</v>
      </c>
      <c r="I22" s="149">
        <f>'G-3'!F17</f>
        <v>145.5</v>
      </c>
      <c r="J22" s="149">
        <f>'G-3'!F18</f>
        <v>138</v>
      </c>
      <c r="K22" s="149">
        <f>'G-3'!F19</f>
        <v>137</v>
      </c>
      <c r="L22" s="150"/>
      <c r="M22" s="149">
        <f>'G-3'!F20</f>
        <v>90</v>
      </c>
      <c r="N22" s="149">
        <f>'G-3'!F21</f>
        <v>110</v>
      </c>
      <c r="O22" s="149">
        <f>'G-3'!F22</f>
        <v>101.5</v>
      </c>
      <c r="P22" s="149">
        <f>'G-3'!M10</f>
        <v>119.5</v>
      </c>
      <c r="Q22" s="149">
        <f>'G-3'!M11</f>
        <v>125.5</v>
      </c>
      <c r="R22" s="149">
        <f>'G-3'!M12</f>
        <v>103</v>
      </c>
      <c r="S22" s="149">
        <f>'G-3'!M13</f>
        <v>86</v>
      </c>
      <c r="T22" s="149">
        <f>'G-3'!M14</f>
        <v>94</v>
      </c>
      <c r="U22" s="149">
        <f>'G-3'!M15</f>
        <v>88</v>
      </c>
      <c r="V22" s="149">
        <f>'G-3'!M16</f>
        <v>92</v>
      </c>
      <c r="W22" s="149">
        <f>'G-3'!M17</f>
        <v>99.5</v>
      </c>
      <c r="X22" s="149">
        <f>'G-3'!M18</f>
        <v>114</v>
      </c>
      <c r="Y22" s="149">
        <f>'G-3'!M19</f>
        <v>109.5</v>
      </c>
      <c r="Z22" s="149">
        <f>'G-3'!M20</f>
        <v>107.5</v>
      </c>
      <c r="AA22" s="149">
        <f>'G-3'!M21</f>
        <v>113</v>
      </c>
      <c r="AB22" s="149">
        <f>'G-3'!M22</f>
        <v>114</v>
      </c>
      <c r="AC22" s="150"/>
      <c r="AD22" s="149">
        <f>'G-3'!T10</f>
        <v>108</v>
      </c>
      <c r="AE22" s="149">
        <f>'G-3'!T11</f>
        <v>111</v>
      </c>
      <c r="AF22" s="149">
        <f>'G-3'!T12</f>
        <v>106</v>
      </c>
      <c r="AG22" s="149">
        <f>'G-3'!T13</f>
        <v>106</v>
      </c>
      <c r="AH22" s="149">
        <f>'G-3'!T14</f>
        <v>111</v>
      </c>
      <c r="AI22" s="149">
        <f>'G-3'!T15</f>
        <v>106</v>
      </c>
      <c r="AJ22" s="149">
        <f>'G-3'!T16</f>
        <v>121.5</v>
      </c>
      <c r="AK22" s="149">
        <f>'G-3'!T17</f>
        <v>117</v>
      </c>
      <c r="AL22" s="149">
        <f>'G-3'!T18</f>
        <v>110.5</v>
      </c>
      <c r="AM22" s="149">
        <f>'G-3'!T19</f>
        <v>117</v>
      </c>
      <c r="AN22" s="149">
        <f>'G-3'!T20</f>
        <v>126.5</v>
      </c>
      <c r="AO22" s="149">
        <f>'G-3'!T21</f>
        <v>119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684</v>
      </c>
      <c r="F23" s="149">
        <f t="shared" ref="F23:K23" si="21">C22+D22+E22+F22</f>
        <v>669.5</v>
      </c>
      <c r="G23" s="149">
        <f t="shared" si="21"/>
        <v>678.5</v>
      </c>
      <c r="H23" s="149">
        <f t="shared" si="21"/>
        <v>650</v>
      </c>
      <c r="I23" s="149">
        <f t="shared" si="21"/>
        <v>633.5</v>
      </c>
      <c r="J23" s="149">
        <f t="shared" si="21"/>
        <v>616.5</v>
      </c>
      <c r="K23" s="149">
        <f t="shared" si="21"/>
        <v>571</v>
      </c>
      <c r="L23" s="150"/>
      <c r="M23" s="149"/>
      <c r="N23" s="149"/>
      <c r="O23" s="149"/>
      <c r="P23" s="149">
        <f>M22+N22+O22+P22</f>
        <v>421</v>
      </c>
      <c r="Q23" s="149">
        <f t="shared" ref="Q23:AB23" si="22">N22+O22+P22+Q22</f>
        <v>456.5</v>
      </c>
      <c r="R23" s="149">
        <f t="shared" si="22"/>
        <v>449.5</v>
      </c>
      <c r="S23" s="149">
        <f t="shared" si="22"/>
        <v>434</v>
      </c>
      <c r="T23" s="149">
        <f t="shared" si="22"/>
        <v>408.5</v>
      </c>
      <c r="U23" s="149">
        <f t="shared" si="22"/>
        <v>371</v>
      </c>
      <c r="V23" s="149">
        <f t="shared" si="22"/>
        <v>360</v>
      </c>
      <c r="W23" s="149">
        <f t="shared" si="22"/>
        <v>373.5</v>
      </c>
      <c r="X23" s="149">
        <f t="shared" si="22"/>
        <v>393.5</v>
      </c>
      <c r="Y23" s="149">
        <f t="shared" si="22"/>
        <v>415</v>
      </c>
      <c r="Z23" s="149">
        <f t="shared" si="22"/>
        <v>430.5</v>
      </c>
      <c r="AA23" s="149">
        <f t="shared" si="22"/>
        <v>444</v>
      </c>
      <c r="AB23" s="149">
        <f t="shared" si="22"/>
        <v>444</v>
      </c>
      <c r="AC23" s="150"/>
      <c r="AD23" s="149"/>
      <c r="AE23" s="149"/>
      <c r="AF23" s="149"/>
      <c r="AG23" s="149">
        <f>AD22+AE22+AF22+AG22</f>
        <v>431</v>
      </c>
      <c r="AH23" s="149">
        <f t="shared" ref="AH23:AO23" si="23">AE22+AF22+AG22+AH22</f>
        <v>434</v>
      </c>
      <c r="AI23" s="149">
        <f t="shared" si="23"/>
        <v>429</v>
      </c>
      <c r="AJ23" s="149">
        <f t="shared" si="23"/>
        <v>444.5</v>
      </c>
      <c r="AK23" s="149">
        <f t="shared" si="23"/>
        <v>455.5</v>
      </c>
      <c r="AL23" s="149">
        <f t="shared" si="23"/>
        <v>455</v>
      </c>
      <c r="AM23" s="149">
        <f t="shared" si="23"/>
        <v>466</v>
      </c>
      <c r="AN23" s="149">
        <f t="shared" si="23"/>
        <v>471</v>
      </c>
      <c r="AO23" s="149">
        <f t="shared" si="23"/>
        <v>473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0.71638655462184875</v>
      </c>
      <c r="H24" s="152"/>
      <c r="I24" s="152" t="s">
        <v>109</v>
      </c>
      <c r="J24" s="153">
        <f>DIRECCIONALIDAD!J30/100</f>
        <v>0.28361344537815125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0.73568281938325997</v>
      </c>
      <c r="V24" s="152"/>
      <c r="W24" s="152"/>
      <c r="X24" s="152"/>
      <c r="Y24" s="152" t="s">
        <v>109</v>
      </c>
      <c r="Z24" s="153">
        <f>DIRECCIONALIDAD!J33/100</f>
        <v>0.26431718061674009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0.70458715596330279</v>
      </c>
      <c r="AL24" s="152"/>
      <c r="AM24" s="152"/>
      <c r="AN24" s="152" t="s">
        <v>109</v>
      </c>
      <c r="AO24" s="153">
        <f>DIRECCIONALIDAD!J36/100</f>
        <v>0.29541284403669726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684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490.00840336134456</v>
      </c>
      <c r="H25" s="152"/>
      <c r="I25" s="152" t="s">
        <v>109</v>
      </c>
      <c r="J25" s="162">
        <f>+B25*J24</f>
        <v>193.99159663865547</v>
      </c>
      <c r="K25" s="154"/>
      <c r="L25" s="148"/>
      <c r="M25" s="161">
        <f>MAX(M23:AB23)</f>
        <v>456.5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335.83920704845815</v>
      </c>
      <c r="V25" s="152"/>
      <c r="W25" s="152"/>
      <c r="X25" s="152"/>
      <c r="Y25" s="152" t="s">
        <v>109</v>
      </c>
      <c r="Z25" s="163">
        <f>+M25*Z24</f>
        <v>120.66079295154185</v>
      </c>
      <c r="AA25" s="152"/>
      <c r="AB25" s="154"/>
      <c r="AC25" s="148"/>
      <c r="AD25" s="161">
        <f>MAX(AD23:AO23)</f>
        <v>473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333.2697247706422</v>
      </c>
      <c r="AL25" s="152"/>
      <c r="AM25" s="152"/>
      <c r="AN25" s="152" t="s">
        <v>109</v>
      </c>
      <c r="AO25" s="164">
        <f>+AD25*AO24</f>
        <v>139.7302752293578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84</v>
      </c>
      <c r="C27" s="149">
        <f>'G-4'!F11</f>
        <v>118.5</v>
      </c>
      <c r="D27" s="149">
        <f>'G-4'!F12</f>
        <v>87.5</v>
      </c>
      <c r="E27" s="149">
        <f>'G-4'!F13</f>
        <v>80</v>
      </c>
      <c r="F27" s="149">
        <f>'G-4'!F14</f>
        <v>74</v>
      </c>
      <c r="G27" s="149">
        <f>'G-4'!F15</f>
        <v>96</v>
      </c>
      <c r="H27" s="149">
        <f>'G-4'!F16</f>
        <v>105</v>
      </c>
      <c r="I27" s="149">
        <f>'G-4'!F17</f>
        <v>108</v>
      </c>
      <c r="J27" s="149">
        <f>'G-4'!F18</f>
        <v>97.5</v>
      </c>
      <c r="K27" s="149">
        <f>'G-4'!F19</f>
        <v>93.5</v>
      </c>
      <c r="L27" s="150"/>
      <c r="M27" s="149">
        <f>'G-4'!F20</f>
        <v>121</v>
      </c>
      <c r="N27" s="149">
        <f>'G-4'!F21</f>
        <v>103.5</v>
      </c>
      <c r="O27" s="149">
        <f>'G-4'!F22</f>
        <v>115</v>
      </c>
      <c r="P27" s="149">
        <f>'G-4'!M10</f>
        <v>139</v>
      </c>
      <c r="Q27" s="149">
        <f>'G-4'!M11</f>
        <v>143.5</v>
      </c>
      <c r="R27" s="149">
        <f>'G-4'!M12</f>
        <v>126</v>
      </c>
      <c r="S27" s="149">
        <f>'G-4'!M13</f>
        <v>110.5</v>
      </c>
      <c r="T27" s="149">
        <f>'G-4'!M14</f>
        <v>107</v>
      </c>
      <c r="U27" s="149">
        <f>'G-4'!M15</f>
        <v>94</v>
      </c>
      <c r="V27" s="149">
        <f>'G-4'!M16</f>
        <v>89</v>
      </c>
      <c r="W27" s="149">
        <f>'G-4'!M17</f>
        <v>82</v>
      </c>
      <c r="X27" s="149">
        <f>'G-4'!M18</f>
        <v>111</v>
      </c>
      <c r="Y27" s="149">
        <f>'G-4'!M19</f>
        <v>94</v>
      </c>
      <c r="Z27" s="149">
        <f>'G-4'!M20</f>
        <v>110</v>
      </c>
      <c r="AA27" s="149">
        <f>'G-4'!M21</f>
        <v>99.5</v>
      </c>
      <c r="AB27" s="149">
        <f>'G-4'!M22</f>
        <v>95.5</v>
      </c>
      <c r="AC27" s="150"/>
      <c r="AD27" s="149">
        <f>'G-4'!T10</f>
        <v>63.5</v>
      </c>
      <c r="AE27" s="149">
        <f>'G-4'!T11</f>
        <v>76</v>
      </c>
      <c r="AF27" s="149">
        <f>'G-4'!T12</f>
        <v>78</v>
      </c>
      <c r="AG27" s="149">
        <f>'G-4'!T13</f>
        <v>84</v>
      </c>
      <c r="AH27" s="149">
        <f>'G-4'!T14</f>
        <v>83.5</v>
      </c>
      <c r="AI27" s="149">
        <f>'G-4'!T15</f>
        <v>86</v>
      </c>
      <c r="AJ27" s="149">
        <f>'G-4'!T16</f>
        <v>96</v>
      </c>
      <c r="AK27" s="149">
        <f>'G-4'!T17</f>
        <v>84.5</v>
      </c>
      <c r="AL27" s="149">
        <f>'G-4'!T18</f>
        <v>88.5</v>
      </c>
      <c r="AM27" s="149">
        <f>'G-4'!T19</f>
        <v>87.5</v>
      </c>
      <c r="AN27" s="149">
        <f>'G-4'!T20</f>
        <v>92.5</v>
      </c>
      <c r="AO27" s="149">
        <f>'G-4'!T21</f>
        <v>77.5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370</v>
      </c>
      <c r="F28" s="149">
        <f t="shared" ref="F28:K28" si="24">C27+D27+E27+F27</f>
        <v>360</v>
      </c>
      <c r="G28" s="149">
        <f t="shared" si="24"/>
        <v>337.5</v>
      </c>
      <c r="H28" s="149">
        <f t="shared" si="24"/>
        <v>355</v>
      </c>
      <c r="I28" s="149">
        <f t="shared" si="24"/>
        <v>383</v>
      </c>
      <c r="J28" s="149">
        <f t="shared" si="24"/>
        <v>406.5</v>
      </c>
      <c r="K28" s="149">
        <f t="shared" si="24"/>
        <v>404</v>
      </c>
      <c r="L28" s="150"/>
      <c r="M28" s="149"/>
      <c r="N28" s="149"/>
      <c r="O28" s="149"/>
      <c r="P28" s="149">
        <f>M27+N27+O27+P27</f>
        <v>478.5</v>
      </c>
      <c r="Q28" s="149">
        <f t="shared" ref="Q28:AB28" si="25">N27+O27+P27+Q27</f>
        <v>501</v>
      </c>
      <c r="R28" s="149">
        <f t="shared" si="25"/>
        <v>523.5</v>
      </c>
      <c r="S28" s="149">
        <f t="shared" si="25"/>
        <v>519</v>
      </c>
      <c r="T28" s="149">
        <f t="shared" si="25"/>
        <v>487</v>
      </c>
      <c r="U28" s="149">
        <f t="shared" si="25"/>
        <v>437.5</v>
      </c>
      <c r="V28" s="149">
        <f t="shared" si="25"/>
        <v>400.5</v>
      </c>
      <c r="W28" s="149">
        <f t="shared" si="25"/>
        <v>372</v>
      </c>
      <c r="X28" s="149">
        <f t="shared" si="25"/>
        <v>376</v>
      </c>
      <c r="Y28" s="149">
        <f t="shared" si="25"/>
        <v>376</v>
      </c>
      <c r="Z28" s="149">
        <f t="shared" si="25"/>
        <v>397</v>
      </c>
      <c r="AA28" s="149">
        <f t="shared" si="25"/>
        <v>414.5</v>
      </c>
      <c r="AB28" s="149">
        <f t="shared" si="25"/>
        <v>399</v>
      </c>
      <c r="AC28" s="150"/>
      <c r="AD28" s="149"/>
      <c r="AE28" s="149"/>
      <c r="AF28" s="149"/>
      <c r="AG28" s="149">
        <f>AD27+AE27+AF27+AG27</f>
        <v>301.5</v>
      </c>
      <c r="AH28" s="149">
        <f t="shared" ref="AH28:AO28" si="26">AE27+AF27+AG27+AH27</f>
        <v>321.5</v>
      </c>
      <c r="AI28" s="149">
        <f t="shared" si="26"/>
        <v>331.5</v>
      </c>
      <c r="AJ28" s="149">
        <f t="shared" si="26"/>
        <v>349.5</v>
      </c>
      <c r="AK28" s="149">
        <f t="shared" si="26"/>
        <v>350</v>
      </c>
      <c r="AL28" s="149">
        <f t="shared" si="26"/>
        <v>355</v>
      </c>
      <c r="AM28" s="149">
        <f t="shared" si="26"/>
        <v>356.5</v>
      </c>
      <c r="AN28" s="149">
        <f t="shared" si="26"/>
        <v>353</v>
      </c>
      <c r="AO28" s="149">
        <f t="shared" si="26"/>
        <v>346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406.5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406.5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523.5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523.5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356.5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356.5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483</v>
      </c>
      <c r="C32" s="149">
        <f t="shared" ref="C32:K32" si="27">C13+C18+C22+C27</f>
        <v>529</v>
      </c>
      <c r="D32" s="149">
        <f t="shared" si="27"/>
        <v>525.5</v>
      </c>
      <c r="E32" s="149">
        <f t="shared" si="27"/>
        <v>498</v>
      </c>
      <c r="F32" s="149">
        <f t="shared" si="27"/>
        <v>453</v>
      </c>
      <c r="G32" s="149">
        <f t="shared" si="27"/>
        <v>534.5</v>
      </c>
      <c r="H32" s="149">
        <f t="shared" si="27"/>
        <v>483.5</v>
      </c>
      <c r="I32" s="149">
        <f t="shared" si="27"/>
        <v>470.5</v>
      </c>
      <c r="J32" s="149">
        <f t="shared" si="27"/>
        <v>492.5</v>
      </c>
      <c r="K32" s="149">
        <f t="shared" si="27"/>
        <v>490</v>
      </c>
      <c r="L32" s="150"/>
      <c r="M32" s="149">
        <f>M13+M18+M22+M27</f>
        <v>459</v>
      </c>
      <c r="N32" s="149">
        <f t="shared" ref="N32:AB32" si="28">N13+N18+N22+N27</f>
        <v>437</v>
      </c>
      <c r="O32" s="149">
        <f t="shared" si="28"/>
        <v>430</v>
      </c>
      <c r="P32" s="149">
        <f t="shared" si="28"/>
        <v>555.5</v>
      </c>
      <c r="Q32" s="149">
        <f t="shared" si="28"/>
        <v>541</v>
      </c>
      <c r="R32" s="149">
        <f t="shared" si="28"/>
        <v>521.5</v>
      </c>
      <c r="S32" s="149">
        <f t="shared" si="28"/>
        <v>427</v>
      </c>
      <c r="T32" s="149">
        <f t="shared" si="28"/>
        <v>446.5</v>
      </c>
      <c r="U32" s="149">
        <f t="shared" si="28"/>
        <v>406.5</v>
      </c>
      <c r="V32" s="149">
        <f t="shared" si="28"/>
        <v>408.5</v>
      </c>
      <c r="W32" s="149">
        <f t="shared" si="28"/>
        <v>381</v>
      </c>
      <c r="X32" s="149">
        <f t="shared" si="28"/>
        <v>425</v>
      </c>
      <c r="Y32" s="149">
        <f t="shared" si="28"/>
        <v>431.5</v>
      </c>
      <c r="Z32" s="149">
        <f t="shared" si="28"/>
        <v>441.5</v>
      </c>
      <c r="AA32" s="149">
        <f t="shared" si="28"/>
        <v>442</v>
      </c>
      <c r="AB32" s="149">
        <f t="shared" si="28"/>
        <v>426</v>
      </c>
      <c r="AC32" s="150"/>
      <c r="AD32" s="149">
        <f>AD13+AD18+AD22+AD27</f>
        <v>388.5</v>
      </c>
      <c r="AE32" s="149">
        <f t="shared" ref="AE32:AO32" si="29">AE13+AE18+AE22+AE27</f>
        <v>396.5</v>
      </c>
      <c r="AF32" s="149">
        <f t="shared" si="29"/>
        <v>394.5</v>
      </c>
      <c r="AG32" s="149">
        <f t="shared" si="29"/>
        <v>400.5</v>
      </c>
      <c r="AH32" s="149">
        <f t="shared" si="29"/>
        <v>406</v>
      </c>
      <c r="AI32" s="149">
        <f t="shared" si="29"/>
        <v>407</v>
      </c>
      <c r="AJ32" s="149">
        <f t="shared" si="29"/>
        <v>441</v>
      </c>
      <c r="AK32" s="149">
        <f t="shared" si="29"/>
        <v>410</v>
      </c>
      <c r="AL32" s="149">
        <f t="shared" si="29"/>
        <v>406</v>
      </c>
      <c r="AM32" s="149">
        <f t="shared" si="29"/>
        <v>414</v>
      </c>
      <c r="AN32" s="149">
        <f t="shared" si="29"/>
        <v>431</v>
      </c>
      <c r="AO32" s="149">
        <f t="shared" si="29"/>
        <v>400.5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2035.5</v>
      </c>
      <c r="F33" s="149">
        <f t="shared" ref="F33:K33" si="30">C32+D32+E32+F32</f>
        <v>2005.5</v>
      </c>
      <c r="G33" s="149">
        <f t="shared" si="30"/>
        <v>2011</v>
      </c>
      <c r="H33" s="149">
        <f t="shared" si="30"/>
        <v>1969</v>
      </c>
      <c r="I33" s="149">
        <f t="shared" si="30"/>
        <v>1941.5</v>
      </c>
      <c r="J33" s="149">
        <f t="shared" si="30"/>
        <v>1981</v>
      </c>
      <c r="K33" s="149">
        <f t="shared" si="30"/>
        <v>1936.5</v>
      </c>
      <c r="L33" s="150"/>
      <c r="M33" s="149"/>
      <c r="N33" s="149"/>
      <c r="O33" s="149"/>
      <c r="P33" s="149">
        <f>M32+N32+O32+P32</f>
        <v>1881.5</v>
      </c>
      <c r="Q33" s="149">
        <f t="shared" ref="Q33:AB33" si="31">N32+O32+P32+Q32</f>
        <v>1963.5</v>
      </c>
      <c r="R33" s="149">
        <f t="shared" si="31"/>
        <v>2048</v>
      </c>
      <c r="S33" s="149">
        <f t="shared" si="31"/>
        <v>2045</v>
      </c>
      <c r="T33" s="149">
        <f t="shared" si="31"/>
        <v>1936</v>
      </c>
      <c r="U33" s="149">
        <f t="shared" si="31"/>
        <v>1801.5</v>
      </c>
      <c r="V33" s="149">
        <f t="shared" si="31"/>
        <v>1688.5</v>
      </c>
      <c r="W33" s="149">
        <f t="shared" si="31"/>
        <v>1642.5</v>
      </c>
      <c r="X33" s="149">
        <f t="shared" si="31"/>
        <v>1621</v>
      </c>
      <c r="Y33" s="149">
        <f t="shared" si="31"/>
        <v>1646</v>
      </c>
      <c r="Z33" s="149">
        <f t="shared" si="31"/>
        <v>1679</v>
      </c>
      <c r="AA33" s="149">
        <f t="shared" si="31"/>
        <v>1740</v>
      </c>
      <c r="AB33" s="149">
        <f t="shared" si="31"/>
        <v>1741</v>
      </c>
      <c r="AC33" s="150"/>
      <c r="AD33" s="149"/>
      <c r="AE33" s="149"/>
      <c r="AF33" s="149"/>
      <c r="AG33" s="149">
        <f>AD32+AE32+AF32+AG32</f>
        <v>1580</v>
      </c>
      <c r="AH33" s="149">
        <f t="shared" ref="AH33:AO33" si="32">AE32+AF32+AG32+AH32</f>
        <v>1597.5</v>
      </c>
      <c r="AI33" s="149">
        <f t="shared" si="32"/>
        <v>1608</v>
      </c>
      <c r="AJ33" s="149">
        <f t="shared" si="32"/>
        <v>1654.5</v>
      </c>
      <c r="AK33" s="149">
        <f t="shared" si="32"/>
        <v>1664</v>
      </c>
      <c r="AL33" s="149">
        <f t="shared" si="32"/>
        <v>1664</v>
      </c>
      <c r="AM33" s="149">
        <f t="shared" si="32"/>
        <v>1671</v>
      </c>
      <c r="AN33" s="149">
        <f t="shared" si="32"/>
        <v>1661</v>
      </c>
      <c r="AO33" s="149">
        <f t="shared" si="32"/>
        <v>1651.5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2016-08-04T21:35:12Z</cp:lastPrinted>
  <dcterms:created xsi:type="dcterms:W3CDTF">1998-04-02T13:38:56Z</dcterms:created>
  <dcterms:modified xsi:type="dcterms:W3CDTF">2020-03-16T14:12:29Z</dcterms:modified>
</cp:coreProperties>
</file>